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Biens" sheetId="1" r:id="rId1"/>
    <sheet name="Travaux" sheetId="2" r:id="rId2"/>
    <sheet name="Services" sheetId="3" r:id="rId3"/>
  </sheets>
  <definedNames/>
  <calcPr calcMode="manual" fullCalcOnLoad="1"/>
</workbook>
</file>

<file path=xl/comments1.xml><?xml version="1.0" encoding="utf-8"?>
<comments xmlns="http://schemas.openxmlformats.org/spreadsheetml/2006/main">
  <authors>
    <author>Mehdi</author>
  </authors>
  <commentList>
    <comment ref="U33" authorId="0">
      <text>
        <r>
          <rPr>
            <b/>
            <sz val="9"/>
            <rFont val="Segoe UI"/>
            <family val="0"/>
          </rPr>
          <t>Mehdi:</t>
        </r>
        <r>
          <rPr>
            <sz val="9"/>
            <rFont val="Segoe UI"/>
            <family val="0"/>
          </rPr>
          <t xml:space="preserve">
Les travaux ne seront terminés qu'en fin 2016 ou début 2017. Il n'est pas nécessaire d'avoir le mobilier livré un na auparavant</t>
        </r>
      </text>
    </comment>
  </commentList>
</comments>
</file>

<file path=xl/comments2.xml><?xml version="1.0" encoding="utf-8"?>
<comments xmlns="http://schemas.openxmlformats.org/spreadsheetml/2006/main">
  <authors>
    <author>MARTTIN, FELIX JAN BAPTIST</author>
  </authors>
  <commentList>
    <comment ref="C50" authorId="0">
      <text>
        <r>
          <rPr>
            <b/>
            <sz val="9"/>
            <rFont val="Tahoma"/>
            <family val="2"/>
          </rPr>
          <t>MARTTIN, FELIX JAN BAPTIST:</t>
        </r>
        <r>
          <rPr>
            <sz val="9"/>
            <rFont val="Tahoma"/>
            <family val="2"/>
          </rPr>
          <t xml:space="preserve">
I adjusted this to the actual and expected cost. But still this is higher than the amount in the LOGS for works (UA5765000) Please adjust</t>
        </r>
      </text>
    </comment>
  </commentList>
</comments>
</file>

<file path=xl/comments3.xml><?xml version="1.0" encoding="utf-8"?>
<comments xmlns="http://schemas.openxmlformats.org/spreadsheetml/2006/main">
  <authors>
    <author>Mehdi</author>
  </authors>
  <commentList>
    <comment ref="U47" authorId="0">
      <text>
        <r>
          <rPr>
            <b/>
            <sz val="9"/>
            <rFont val="Segoe UI"/>
            <family val="0"/>
          </rPr>
          <t>Mehdi:</t>
        </r>
        <r>
          <rPr>
            <sz val="9"/>
            <rFont val="Segoe UI"/>
            <family val="0"/>
          </rPr>
          <t xml:space="preserve">
Não pode estar na linha "Actuel" porque ainda não aconteceu</t>
        </r>
      </text>
    </comment>
    <comment ref="H37" authorId="0">
      <text>
        <r>
          <rPr>
            <b/>
            <sz val="9"/>
            <rFont val="Segoe UI"/>
            <family val="0"/>
          </rPr>
          <t>Mehdi:</t>
        </r>
        <r>
          <rPr>
            <sz val="9"/>
            <rFont val="Segoe UI"/>
            <family val="0"/>
          </rPr>
          <t xml:space="preserve">
Rev</t>
        </r>
      </text>
    </comment>
  </commentList>
</comments>
</file>

<file path=xl/sharedStrings.xml><?xml version="1.0" encoding="utf-8"?>
<sst xmlns="http://schemas.openxmlformats.org/spreadsheetml/2006/main" count="614" uniqueCount="183">
  <si>
    <t>DONNEES DE BASE</t>
  </si>
  <si>
    <t>Dossiers d'appels d'offres (DAO)</t>
  </si>
  <si>
    <t>Période de soumission</t>
  </si>
  <si>
    <t>Evaluation des Offres</t>
  </si>
  <si>
    <t>Attribution du Contrat</t>
  </si>
  <si>
    <t>Exécution du Contrat</t>
  </si>
  <si>
    <t>Description du Marché</t>
  </si>
  <si>
    <t>Nombre de Lot</t>
  </si>
  <si>
    <t>Montant Estimatif en USD</t>
  </si>
  <si>
    <t>Mode d'Acquisition</t>
  </si>
  <si>
    <t>Pré-ou Post Qualification</t>
  </si>
  <si>
    <t>Préférence Nation/Rég. (O/N)</t>
  </si>
  <si>
    <t>Revue Préalable ou a Posteriori</t>
  </si>
  <si>
    <t>Forfait ou Devis Quantitatif</t>
  </si>
  <si>
    <t>Date estimée Disponibilité DAO</t>
  </si>
  <si>
    <t>Date estimée Remise Offres</t>
  </si>
  <si>
    <t>Plan vs. Actuel</t>
  </si>
  <si>
    <t>Date Transmission DAO</t>
  </si>
  <si>
    <t>Date Non-objection</t>
  </si>
  <si>
    <t>Date Publication AAO</t>
  </si>
  <si>
    <t>Remise-Ouverture des Offres</t>
  </si>
  <si>
    <t>Rapport Evaluation Offres</t>
  </si>
  <si>
    <t>Montant Contrat en USD</t>
  </si>
  <si>
    <t>Date Attribution
Contrat</t>
  </si>
  <si>
    <t>Date
Signature Contrat</t>
  </si>
  <si>
    <t>Date Démarrage</t>
  </si>
  <si>
    <t>Date Achèvement</t>
  </si>
  <si>
    <t>Les travaux  des Construction de centre pilote Namibe</t>
  </si>
  <si>
    <t xml:space="preserve">4 Lots </t>
  </si>
  <si>
    <t>AON</t>
  </si>
  <si>
    <t>Post</t>
  </si>
  <si>
    <t>N</t>
  </si>
  <si>
    <t>Devis Quantitatif</t>
  </si>
  <si>
    <t>Plan</t>
  </si>
  <si>
    <t>1 Lot</t>
  </si>
  <si>
    <t>Rév</t>
  </si>
  <si>
    <t>Actuel</t>
  </si>
  <si>
    <t>Les travaux  des Construction de centre pilote Kuando Kubango</t>
  </si>
  <si>
    <t xml:space="preserve">Travaux des constructions de l'Institut de Biodiversité (INABIO)  </t>
  </si>
  <si>
    <t>AOI</t>
  </si>
  <si>
    <t>4 lots</t>
  </si>
  <si>
    <t>Dévis Quant</t>
  </si>
  <si>
    <t>Shopping</t>
  </si>
  <si>
    <t>PLAN DE PASSATION DE MARCHES</t>
  </si>
  <si>
    <t>CONSULTANTS</t>
  </si>
  <si>
    <t>Pays/Organisation :</t>
  </si>
  <si>
    <t>Angola</t>
  </si>
  <si>
    <t>Nom du Projet/Programme :</t>
  </si>
  <si>
    <t>Projet d’Appui au Secteur de l’Environnement (PASE)</t>
  </si>
  <si>
    <t>N° Prêt/Don :</t>
  </si>
  <si>
    <t>2100150019543</t>
  </si>
  <si>
    <t>Agence d'Exécution :</t>
  </si>
  <si>
    <t>Ministère de l’environnement (MINAMB)</t>
  </si>
  <si>
    <t>Date Approbation du Plan de Passation de Marchés :</t>
  </si>
  <si>
    <t>Date de l'Avis Général de Passation de Marchés :</t>
  </si>
  <si>
    <t>Période Couverte par ce Plan de Passation de Marchés:</t>
  </si>
  <si>
    <t>Méthode de sélection</t>
  </si>
  <si>
    <t>Seuil des examens préalables 
(UC)</t>
  </si>
  <si>
    <t>Seuil des examens à postériori  
(UC)</t>
  </si>
  <si>
    <t>Fréquence des examens</t>
  </si>
  <si>
    <t>1. AOI</t>
  </si>
  <si>
    <t>&gt; 100.000</t>
  </si>
  <si>
    <t>&lt; 100.000</t>
  </si>
  <si>
    <t>2. AON</t>
  </si>
  <si>
    <t>1. Generaliés</t>
  </si>
  <si>
    <t>Description de la Mission</t>
  </si>
  <si>
    <t>Méthode de Sélection</t>
  </si>
  <si>
    <t>Forfait ou Temps-Passé</t>
  </si>
  <si>
    <t>Date estimée AMI</t>
  </si>
  <si>
    <t>Date estimée Remise Propositions</t>
  </si>
  <si>
    <t>Date
Transmission</t>
  </si>
  <si>
    <t>Date
Non-objection</t>
  </si>
  <si>
    <t>Date Publication</t>
  </si>
  <si>
    <t>Date Remise Candidatures</t>
  </si>
  <si>
    <t xml:space="preserve"> Date
Transmission</t>
  </si>
  <si>
    <t xml:space="preserve"> Date Non-
objection</t>
  </si>
  <si>
    <t>Date Invitation</t>
  </si>
  <si>
    <t>Soumission/
Ouverture Propositions</t>
  </si>
  <si>
    <t>Transmission
Rapport Evaluation (T)</t>
  </si>
  <si>
    <t>Non-objection
Rapport Evaluation(T)</t>
  </si>
  <si>
    <t>Ouverture Propositions Financières</t>
  </si>
  <si>
    <t>Transmission
Rapport Eval (T &amp; F)</t>
  </si>
  <si>
    <t>Transmission
Résultats Négociations</t>
  </si>
  <si>
    <t>Non-objection
Attribution&amp;Négociations</t>
  </si>
  <si>
    <t xml:space="preserve">Montant Contrat en </t>
  </si>
  <si>
    <t>Date Attribution Contrat</t>
  </si>
  <si>
    <t>Date Signature Contrat</t>
  </si>
  <si>
    <t>Ind Consultant</t>
  </si>
  <si>
    <t>Prealable</t>
  </si>
  <si>
    <t>Forfait</t>
  </si>
  <si>
    <t>01-03-2010</t>
  </si>
  <si>
    <t>23-03-210</t>
  </si>
  <si>
    <t>Services  profissionnels pour les travaux dans les   3 Centres  (supervision)</t>
  </si>
  <si>
    <t>01-02-2010</t>
  </si>
  <si>
    <t>20-03-2010</t>
  </si>
  <si>
    <t>Nég. Directe</t>
  </si>
  <si>
    <t>Formation de base de courte durée et Seminaires</t>
  </si>
  <si>
    <t>Estudes d´Impactes environnenetale pour les travaux</t>
  </si>
  <si>
    <t>SMC</t>
  </si>
  <si>
    <t>2. Travaux: seuils des examens préalables et à posteriori</t>
  </si>
  <si>
    <t>TRAVAUX</t>
  </si>
  <si>
    <t>2. Services: seuils des examens préalables et à posteriori</t>
  </si>
  <si>
    <t>Mode d'acquisition</t>
  </si>
  <si>
    <t>Date
Transmission DAO</t>
  </si>
  <si>
    <t>Rapport Evaluation des Offres</t>
  </si>
  <si>
    <t>Date Non-
objection</t>
  </si>
  <si>
    <t>Montant Contrat en UC</t>
  </si>
  <si>
    <t>Gestão da Pecuária Bois (cows 50 pieces)</t>
  </si>
  <si>
    <t>Acquisitions des Plantes Agro-florestaires et commerce de 1,000 árbres pour les centres pilotes de demonstration (ainsi avec 160,00) 16000 seedlings</t>
  </si>
  <si>
    <t>Electrification des Centres (Sources Alternatives)</t>
  </si>
  <si>
    <t>Paneaux solaires +G.Electrog</t>
  </si>
  <si>
    <t>BIENS</t>
  </si>
  <si>
    <t>3. Méthodes et calendrier prévisionnel de sélection de consultants pour 18 mois</t>
  </si>
  <si>
    <t>X</t>
  </si>
  <si>
    <t xml:space="preserve"> P-AO-CZO-0O1</t>
  </si>
  <si>
    <r>
      <t xml:space="preserve">Identification SAP Projet/Programme # : </t>
    </r>
    <r>
      <rPr>
        <sz val="12"/>
        <rFont val="Calibri"/>
        <family val="2"/>
      </rPr>
      <t xml:space="preserve"> </t>
    </r>
  </si>
  <si>
    <t>TOTAL</t>
  </si>
  <si>
    <t>Préalable</t>
  </si>
  <si>
    <t>SBQC</t>
  </si>
  <si>
    <t xml:space="preserve">Montant Estimatif en USD </t>
  </si>
  <si>
    <t>N/A</t>
  </si>
  <si>
    <t>All</t>
  </si>
  <si>
    <t xml:space="preserve">1 Lot </t>
  </si>
  <si>
    <t>UA</t>
  </si>
  <si>
    <t>Date Publication DAO</t>
  </si>
  <si>
    <t xml:space="preserve">Production de Bio-Gaz– 5 plantes p/biogaz/eco-zone dans 4 Centres </t>
  </si>
  <si>
    <t>26-05-2010</t>
  </si>
  <si>
    <t>10-06-2010</t>
  </si>
  <si>
    <t>24-06-2010</t>
  </si>
  <si>
    <t>07-04-2010</t>
  </si>
  <si>
    <t>09-01-2015</t>
  </si>
  <si>
    <t>21-04-2010</t>
  </si>
  <si>
    <t>19-05-2010</t>
  </si>
  <si>
    <t>24-07-2010</t>
  </si>
  <si>
    <t>24-08-2010</t>
  </si>
  <si>
    <t>08-07-2010</t>
  </si>
  <si>
    <t>15-07-2010</t>
  </si>
  <si>
    <t>29-07-2013</t>
  </si>
  <si>
    <t>15-08-2010</t>
  </si>
  <si>
    <t>15-09-2010</t>
  </si>
  <si>
    <t>15-11-2010</t>
  </si>
  <si>
    <t>10-06-2013</t>
  </si>
  <si>
    <t>21-04-2014</t>
  </si>
  <si>
    <t>20-02-2014</t>
  </si>
  <si>
    <t>06-03-2014</t>
  </si>
  <si>
    <t>05-04-2014</t>
  </si>
  <si>
    <t>12-04-2014</t>
  </si>
  <si>
    <t>07-05-2014</t>
  </si>
  <si>
    <t>10-06-2014</t>
  </si>
  <si>
    <t>10-07-2014</t>
  </si>
  <si>
    <t>15-03-2010</t>
  </si>
  <si>
    <t>15-06-2010</t>
  </si>
  <si>
    <t xml:space="preserve"> </t>
  </si>
  <si>
    <t>3 Lots</t>
  </si>
  <si>
    <t>869.900,28</t>
  </si>
  <si>
    <t>304.000,00</t>
  </si>
  <si>
    <t>SED</t>
  </si>
  <si>
    <t>Plan2</t>
  </si>
  <si>
    <t>Ver</t>
  </si>
  <si>
    <t>09-07-2016</t>
  </si>
  <si>
    <t>CONCLUS</t>
  </si>
  <si>
    <t>18.04.2016</t>
  </si>
  <si>
    <t>05-11-2016</t>
  </si>
  <si>
    <t>14-09-2015</t>
  </si>
  <si>
    <t>3. Méthodes et calendrier prévisionnel de sélection de consultants pour 12 mois</t>
  </si>
  <si>
    <t>Mobiliers pour  l´INABIO</t>
  </si>
  <si>
    <t>Acquisitions des chambres frois pour la conservation  des fruits dans les 3 CP</t>
  </si>
  <si>
    <t>09-10-2016</t>
  </si>
  <si>
    <t>Cabinet d´audit  des comptes  du  2016 - 2017</t>
  </si>
  <si>
    <t>Consultant National ( gestion Financière et comptable</t>
  </si>
  <si>
    <t>Equipments informátiques</t>
  </si>
  <si>
    <t>Equipments  d´oxygénation des étangs de piscultures</t>
  </si>
  <si>
    <t>Piculture - 50 ruches ( 15 /centres)</t>
  </si>
  <si>
    <t xml:space="preserve">          </t>
  </si>
  <si>
    <t>Services profissionnels  pour les travaux (supervision) INABIO</t>
  </si>
  <si>
    <t>30-10-2016</t>
  </si>
  <si>
    <t>13-1-2016</t>
  </si>
  <si>
    <t>13-11-2016</t>
  </si>
  <si>
    <t>11-12-2016</t>
  </si>
  <si>
    <t>24-12-2016</t>
  </si>
  <si>
    <t>31-12-2016</t>
  </si>
  <si>
    <t>29-01-2017</t>
  </si>
  <si>
    <t>02-03-2017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</si>
</sst>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\ #,##0;&quot;€&quot;\ \-#,##0"/>
    <numFmt numFmtId="173" formatCode="&quot;€&quot;\ #,##0;[Red]&quot;€&quot;\ \-#,##0"/>
    <numFmt numFmtId="174" formatCode="&quot;€&quot;\ #,##0.00;&quot;€&quot;\ \-#,##0.00"/>
    <numFmt numFmtId="175" formatCode="&quot;€&quot;\ #,##0.00;[Red]&quot;€&quot;\ \-#,##0.00"/>
    <numFmt numFmtId="176" formatCode="_ &quot;€&quot;\ * #,##0_ ;_ &quot;€&quot;\ * \-#,##0_ ;_ &quot;€&quot;\ * &quot;-&quot;_ ;_ @_ "/>
    <numFmt numFmtId="177" formatCode="_ * #,##0_ ;_ * \-#,##0_ ;_ * &quot;-&quot;_ ;_ @_ "/>
    <numFmt numFmtId="178" formatCode="_ &quot;€&quot;\ * #,##0.00_ ;_ &quot;€&quot;\ * \-#,##0.00_ ;_ &quot;€&quot;\ * &quot;-&quot;??_ ;_ @_ "/>
    <numFmt numFmtId="179" formatCode="_ * #,##0.00_ ;_ * \-#,##0.00_ ;_ * &quot;-&quot;??_ ;_ @_ "/>
    <numFmt numFmtId="180" formatCode="#,##0.0"/>
    <numFmt numFmtId="181" formatCode="[$-80C]dddd\ d\ mmmm\ yyyy"/>
    <numFmt numFmtId="182" formatCode="d/mm/yyyy;@"/>
    <numFmt numFmtId="183" formatCode="mmm\-yyyy"/>
    <numFmt numFmtId="184" formatCode="_ * #,##0.000_ ;_ * \-#,##0.000_ ;_ * &quot;-&quot;??_ ;_ @_ "/>
    <numFmt numFmtId="185" formatCode="_ * #,##0.0000_ ;_ * \-#,##0.0000_ ;_ * &quot;-&quot;??_ ;_ @_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_ * #,##0.0_ ;_ * \-#,##0.0_ ;_ * &quot;-&quot;??_ ;_ @_ 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9"/>
      <name val="Segoe UI"/>
      <family val="0"/>
    </font>
    <font>
      <b/>
      <sz val="9"/>
      <name val="Segoe UI"/>
      <family val="0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strike/>
      <sz val="12"/>
      <name val="Calibri"/>
      <family val="2"/>
    </font>
    <font>
      <strike/>
      <sz val="12"/>
      <color indexed="10"/>
      <name val="Calibri"/>
      <family val="2"/>
    </font>
    <font>
      <b/>
      <sz val="14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sz val="14"/>
      <name val="Calibri"/>
      <family val="2"/>
    </font>
    <font>
      <strike/>
      <sz val="12"/>
      <color indexed="9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b/>
      <sz val="12"/>
      <color indexed="9"/>
      <name val="Calibri"/>
      <family val="2"/>
    </font>
    <font>
      <b/>
      <i/>
      <sz val="12"/>
      <color indexed="9"/>
      <name val="Calibri"/>
      <family val="2"/>
    </font>
    <font>
      <sz val="12"/>
      <color indexed="10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trike/>
      <sz val="12"/>
      <color rgb="FFFF0000"/>
      <name val="Calibri"/>
      <family val="2"/>
    </font>
    <font>
      <sz val="12"/>
      <color theme="0"/>
      <name val="Calibri"/>
      <family val="2"/>
    </font>
    <font>
      <sz val="12"/>
      <color theme="1"/>
      <name val="Calibri"/>
      <family val="2"/>
    </font>
    <font>
      <sz val="14"/>
      <color theme="1"/>
      <name val="Calibri"/>
      <family val="2"/>
    </font>
    <font>
      <strike/>
      <sz val="12"/>
      <color theme="0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i/>
      <sz val="12"/>
      <color theme="0"/>
      <name val="Calibri"/>
      <family val="2"/>
    </font>
    <font>
      <sz val="12"/>
      <color rgb="FFFF0000"/>
      <name val="Calibri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 style="thin"/>
      <bottom style="thick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0" borderId="2" applyNumberFormat="0" applyFill="0" applyAlignment="0" applyProtection="0"/>
    <xf numFmtId="0" fontId="0" fillId="27" borderId="3" applyNumberFormat="0" applyFont="0" applyAlignment="0" applyProtection="0"/>
    <xf numFmtId="0" fontId="46" fillId="28" borderId="1" applyNumberFormat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0" fillId="30" borderId="0" applyNumberFormat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52" fillId="26" borderId="4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2" borderId="9" applyNumberFormat="0" applyAlignment="0" applyProtection="0"/>
  </cellStyleXfs>
  <cellXfs count="390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6" fillId="0" borderId="0" xfId="52" applyFont="1">
      <alignment/>
      <protection/>
    </xf>
    <xf numFmtId="49" fontId="27" fillId="0" borderId="0" xfId="52" applyNumberFormat="1" applyFont="1" applyAlignment="1">
      <alignment vertical="center"/>
      <protection/>
    </xf>
    <xf numFmtId="49" fontId="27" fillId="0" borderId="0" xfId="52" applyNumberFormat="1" applyFont="1" applyFill="1" applyAlignment="1">
      <alignment vertical="center"/>
      <protection/>
    </xf>
    <xf numFmtId="0" fontId="0" fillId="33" borderId="0" xfId="0" applyFont="1" applyFill="1" applyAlignment="1">
      <alignment/>
    </xf>
    <xf numFmtId="49" fontId="3" fillId="33" borderId="10" xfId="52" applyNumberFormat="1" applyFont="1" applyFill="1" applyBorder="1">
      <alignment/>
      <protection/>
    </xf>
    <xf numFmtId="49" fontId="3" fillId="33" borderId="11" xfId="52" applyNumberFormat="1" applyFont="1" applyFill="1" applyBorder="1">
      <alignment/>
      <protection/>
    </xf>
    <xf numFmtId="49" fontId="3" fillId="33" borderId="10" xfId="52" applyNumberFormat="1" applyFont="1" applyFill="1" applyBorder="1" applyAlignment="1">
      <alignment/>
      <protection/>
    </xf>
    <xf numFmtId="0" fontId="0" fillId="0" borderId="0" xfId="0" applyFont="1" applyBorder="1" applyAlignment="1">
      <alignment/>
    </xf>
    <xf numFmtId="49" fontId="3" fillId="33" borderId="0" xfId="52" applyNumberFormat="1" applyFont="1" applyFill="1" applyBorder="1" applyAlignment="1">
      <alignment/>
      <protection/>
    </xf>
    <xf numFmtId="0" fontId="0" fillId="0" borderId="0" xfId="0" applyAlignment="1">
      <alignment horizontal="center"/>
    </xf>
    <xf numFmtId="49" fontId="3" fillId="33" borderId="10" xfId="52" applyNumberFormat="1" applyFont="1" applyFill="1" applyBorder="1" applyAlignment="1">
      <alignment horizontal="left"/>
      <protection/>
    </xf>
    <xf numFmtId="0" fontId="0" fillId="0" borderId="0" xfId="0" applyFont="1" applyAlignment="1">
      <alignment/>
    </xf>
    <xf numFmtId="49" fontId="3" fillId="34" borderId="12" xfId="0" applyNumberFormat="1" applyFont="1" applyFill="1" applyBorder="1" applyAlignment="1">
      <alignment horizontal="center" vertical="center" wrapText="1"/>
    </xf>
    <xf numFmtId="49" fontId="27" fillId="34" borderId="13" xfId="0" applyNumberFormat="1" applyFont="1" applyFill="1" applyBorder="1" applyAlignment="1">
      <alignment horizontal="center" vertical="center" wrapText="1"/>
    </xf>
    <xf numFmtId="49" fontId="27" fillId="34" borderId="14" xfId="0" applyNumberFormat="1" applyFont="1" applyFill="1" applyBorder="1" applyAlignment="1">
      <alignment horizontal="center" vertical="center" wrapText="1"/>
    </xf>
    <xf numFmtId="49" fontId="27" fillId="34" borderId="15" xfId="0" applyNumberFormat="1" applyFont="1" applyFill="1" applyBorder="1" applyAlignment="1">
      <alignment horizontal="center" vertical="center" wrapText="1"/>
    </xf>
    <xf numFmtId="49" fontId="3" fillId="35" borderId="10" xfId="0" applyNumberFormat="1" applyFont="1" applyFill="1" applyBorder="1" applyAlignment="1">
      <alignment horizontal="center" vertical="center"/>
    </xf>
    <xf numFmtId="49" fontId="3" fillId="35" borderId="0" xfId="0" applyNumberFormat="1" applyFont="1" applyFill="1" applyAlignment="1">
      <alignment vertical="center"/>
    </xf>
    <xf numFmtId="49" fontId="27" fillId="34" borderId="10" xfId="0" applyNumberFormat="1" applyFont="1" applyFill="1" applyBorder="1" applyAlignment="1">
      <alignment horizontal="center" vertical="center" wrapText="1"/>
    </xf>
    <xf numFmtId="49" fontId="3" fillId="35" borderId="0" xfId="0" applyNumberFormat="1" applyFont="1" applyFill="1" applyAlignment="1">
      <alignment horizontal="center" vertical="center"/>
    </xf>
    <xf numFmtId="179" fontId="3" fillId="35" borderId="10" xfId="47" applyFont="1" applyFill="1" applyBorder="1" applyAlignment="1">
      <alignment horizontal="center" vertical="center"/>
    </xf>
    <xf numFmtId="4" fontId="28" fillId="35" borderId="10" xfId="0" applyNumberFormat="1" applyFont="1" applyFill="1" applyBorder="1" applyAlignment="1" applyProtection="1">
      <alignment vertical="center"/>
      <protection locked="0"/>
    </xf>
    <xf numFmtId="49" fontId="3" fillId="35" borderId="10" xfId="0" applyNumberFormat="1" applyFont="1" applyFill="1" applyBorder="1" applyAlignment="1" applyProtection="1">
      <alignment horizontal="center" vertical="center"/>
      <protection locked="0"/>
    </xf>
    <xf numFmtId="49" fontId="60" fillId="35" borderId="16" xfId="0" applyNumberFormat="1" applyFont="1" applyFill="1" applyBorder="1" applyAlignment="1" applyProtection="1">
      <alignment vertical="center"/>
      <protection locked="0"/>
    </xf>
    <xf numFmtId="49" fontId="3" fillId="35" borderId="16" xfId="0" applyNumberFormat="1" applyFont="1" applyFill="1" applyBorder="1" applyAlignment="1" applyProtection="1">
      <alignment vertical="center"/>
      <protection locked="0"/>
    </xf>
    <xf numFmtId="49" fontId="3" fillId="35" borderId="10" xfId="0" applyNumberFormat="1" applyFont="1" applyFill="1" applyBorder="1" applyAlignment="1" applyProtection="1">
      <alignment horizontal="center"/>
      <protection locked="0"/>
    </xf>
    <xf numFmtId="49" fontId="3" fillId="35" borderId="16" xfId="0" applyNumberFormat="1" applyFont="1" applyFill="1" applyBorder="1" applyAlignment="1" applyProtection="1">
      <alignment horizontal="center" vertical="center"/>
      <protection locked="0"/>
    </xf>
    <xf numFmtId="49" fontId="3" fillId="0" borderId="10" xfId="0" applyNumberFormat="1" applyFont="1" applyFill="1" applyBorder="1" applyAlignment="1" applyProtection="1">
      <alignment vertical="center"/>
      <protection locked="0"/>
    </xf>
    <xf numFmtId="4" fontId="28" fillId="0" borderId="10" xfId="0" applyNumberFormat="1" applyFont="1" applyFill="1" applyBorder="1" applyAlignment="1" applyProtection="1">
      <alignment vertical="center"/>
      <protection locked="0"/>
    </xf>
    <xf numFmtId="49" fontId="3" fillId="33" borderId="16" xfId="0" applyNumberFormat="1" applyFont="1" applyFill="1" applyBorder="1" applyAlignment="1" applyProtection="1">
      <alignment horizontal="center" vertical="center"/>
      <protection locked="0"/>
    </xf>
    <xf numFmtId="49" fontId="60" fillId="33" borderId="16" xfId="0" applyNumberFormat="1" applyFont="1" applyFill="1" applyBorder="1" applyAlignment="1" applyProtection="1">
      <alignment vertical="center"/>
      <protection locked="0"/>
    </xf>
    <xf numFmtId="49" fontId="3" fillId="0" borderId="16" xfId="0" applyNumberFormat="1" applyFont="1" applyFill="1" applyBorder="1" applyAlignment="1" applyProtection="1">
      <alignment vertical="center"/>
      <protection locked="0"/>
    </xf>
    <xf numFmtId="49" fontId="3" fillId="33" borderId="10" xfId="0" applyNumberFormat="1" applyFont="1" applyFill="1" applyBorder="1" applyAlignment="1" applyProtection="1">
      <alignment horizontal="center"/>
      <protection locked="0"/>
    </xf>
    <xf numFmtId="49" fontId="3" fillId="0" borderId="10" xfId="0" applyNumberFormat="1" applyFont="1" applyFill="1" applyBorder="1" applyAlignment="1" applyProtection="1">
      <alignment horizontal="center" vertical="center"/>
      <protection locked="0"/>
    </xf>
    <xf numFmtId="49" fontId="3" fillId="35" borderId="16" xfId="0" applyNumberFormat="1" applyFont="1" applyFill="1" applyBorder="1" applyAlignment="1">
      <alignment horizontal="center" vertical="center"/>
    </xf>
    <xf numFmtId="49" fontId="3" fillId="35" borderId="17" xfId="0" applyNumberFormat="1" applyFont="1" applyFill="1" applyBorder="1" applyAlignment="1">
      <alignment horizontal="center" vertical="center"/>
    </xf>
    <xf numFmtId="4" fontId="3" fillId="35" borderId="10" xfId="0" applyNumberFormat="1" applyFont="1" applyFill="1" applyBorder="1" applyAlignment="1">
      <alignment horizontal="center" vertical="center"/>
    </xf>
    <xf numFmtId="49" fontId="3" fillId="35" borderId="10" xfId="0" applyNumberFormat="1" applyFont="1" applyFill="1" applyBorder="1" applyAlignment="1">
      <alignment/>
    </xf>
    <xf numFmtId="49" fontId="3" fillId="35" borderId="10" xfId="0" applyNumberFormat="1" applyFont="1" applyFill="1" applyBorder="1" applyAlignment="1">
      <alignment horizontal="center"/>
    </xf>
    <xf numFmtId="49" fontId="3" fillId="0" borderId="10" xfId="0" applyNumberFormat="1" applyFont="1" applyBorder="1" applyAlignment="1">
      <alignment/>
    </xf>
    <xf numFmtId="49" fontId="3" fillId="0" borderId="0" xfId="0" applyNumberFormat="1" applyFont="1" applyAlignment="1">
      <alignment/>
    </xf>
    <xf numFmtId="49" fontId="3" fillId="0" borderId="16" xfId="0" applyNumberFormat="1" applyFont="1" applyBorder="1" applyAlignment="1">
      <alignment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vertical="center"/>
    </xf>
    <xf numFmtId="3" fontId="3" fillId="35" borderId="10" xfId="0" applyNumberFormat="1" applyFont="1" applyFill="1" applyBorder="1" applyAlignment="1">
      <alignment horizontal="center" vertical="center"/>
    </xf>
    <xf numFmtId="49" fontId="3" fillId="33" borderId="17" xfId="0" applyNumberFormat="1" applyFont="1" applyFill="1" applyBorder="1" applyAlignment="1" applyProtection="1">
      <alignment horizontal="center" vertical="center"/>
      <protection locked="0"/>
    </xf>
    <xf numFmtId="49" fontId="3" fillId="33" borderId="12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/>
    </xf>
    <xf numFmtId="14" fontId="3" fillId="33" borderId="10" xfId="0" applyNumberFormat="1" applyFont="1" applyFill="1" applyBorder="1" applyAlignment="1" applyProtection="1">
      <alignment vertical="center"/>
      <protection locked="0"/>
    </xf>
    <xf numFmtId="14" fontId="3" fillId="33" borderId="10" xfId="0" applyNumberFormat="1" applyFont="1" applyFill="1" applyBorder="1" applyAlignment="1">
      <alignment vertical="center"/>
    </xf>
    <xf numFmtId="49" fontId="3" fillId="33" borderId="18" xfId="0" applyNumberFormat="1" applyFont="1" applyFill="1" applyBorder="1" applyAlignment="1" applyProtection="1">
      <alignment horizontal="center" vertical="center"/>
      <protection locked="0"/>
    </xf>
    <xf numFmtId="49" fontId="3" fillId="33" borderId="18" xfId="0" applyNumberFormat="1" applyFont="1" applyFill="1" applyBorder="1" applyAlignment="1">
      <alignment horizontal="center" vertical="center"/>
    </xf>
    <xf numFmtId="49" fontId="60" fillId="33" borderId="18" xfId="0" applyNumberFormat="1" applyFont="1" applyFill="1" applyBorder="1" applyAlignment="1" applyProtection="1">
      <alignment vertical="center"/>
      <protection locked="0"/>
    </xf>
    <xf numFmtId="49" fontId="3" fillId="33" borderId="12" xfId="0" applyNumberFormat="1" applyFont="1" applyFill="1" applyBorder="1" applyAlignment="1" applyProtection="1">
      <alignment horizontal="center"/>
      <protection locked="0"/>
    </xf>
    <xf numFmtId="49" fontId="3" fillId="33" borderId="10" xfId="0" applyNumberFormat="1" applyFont="1" applyFill="1" applyBorder="1" applyAlignment="1" applyProtection="1">
      <alignment vertical="center"/>
      <protection locked="0"/>
    </xf>
    <xf numFmtId="49" fontId="3" fillId="33" borderId="10" xfId="0" applyNumberFormat="1" applyFont="1" applyFill="1" applyBorder="1" applyAlignment="1" applyProtection="1">
      <alignment horizontal="center" vertical="center"/>
      <protection locked="0"/>
    </xf>
    <xf numFmtId="14" fontId="3" fillId="35" borderId="10" xfId="0" applyNumberFormat="1" applyFont="1" applyFill="1" applyBorder="1" applyAlignment="1" applyProtection="1">
      <alignment vertical="center"/>
      <protection locked="0"/>
    </xf>
    <xf numFmtId="14" fontId="3" fillId="35" borderId="10" xfId="0" applyNumberFormat="1" applyFont="1" applyFill="1" applyBorder="1" applyAlignment="1" applyProtection="1">
      <alignment horizontal="center" vertical="center"/>
      <protection locked="0"/>
    </xf>
    <xf numFmtId="14" fontId="3" fillId="33" borderId="10" xfId="0" applyNumberFormat="1" applyFont="1" applyFill="1" applyBorder="1" applyAlignment="1" applyProtection="1">
      <alignment horizontal="center" vertical="center"/>
      <protection locked="0"/>
    </xf>
    <xf numFmtId="3" fontId="3" fillId="33" borderId="10" xfId="0" applyNumberFormat="1" applyFont="1" applyFill="1" applyBorder="1" applyAlignment="1">
      <alignment horizontal="center" vertical="center"/>
    </xf>
    <xf numFmtId="14" fontId="3" fillId="35" borderId="10" xfId="0" applyNumberFormat="1" applyFont="1" applyFill="1" applyBorder="1" applyAlignment="1">
      <alignment vertical="center"/>
    </xf>
    <xf numFmtId="49" fontId="3" fillId="0" borderId="10" xfId="0" applyNumberFormat="1" applyFont="1" applyBorder="1" applyAlignment="1">
      <alignment horizontal="center"/>
    </xf>
    <xf numFmtId="4" fontId="28" fillId="33" borderId="10" xfId="0" applyNumberFormat="1" applyFont="1" applyFill="1" applyBorder="1" applyAlignment="1" applyProtection="1">
      <alignment vertical="center"/>
      <protection locked="0"/>
    </xf>
    <xf numFmtId="49" fontId="3" fillId="33" borderId="16" xfId="0" applyNumberFormat="1" applyFont="1" applyFill="1" applyBorder="1" applyAlignment="1" applyProtection="1">
      <alignment vertical="center"/>
      <protection locked="0"/>
    </xf>
    <xf numFmtId="49" fontId="3" fillId="35" borderId="12" xfId="0" applyNumberFormat="1" applyFont="1" applyFill="1" applyBorder="1" applyAlignment="1" applyProtection="1">
      <alignment horizontal="center" vertical="center"/>
      <protection locked="0"/>
    </xf>
    <xf numFmtId="14" fontId="3" fillId="35" borderId="16" xfId="0" applyNumberFormat="1" applyFont="1" applyFill="1" applyBorder="1" applyAlignment="1" applyProtection="1">
      <alignment horizontal="center" vertical="center"/>
      <protection locked="0"/>
    </xf>
    <xf numFmtId="14" fontId="3" fillId="35" borderId="16" xfId="0" applyNumberFormat="1" applyFont="1" applyFill="1" applyBorder="1" applyAlignment="1" applyProtection="1">
      <alignment vertical="center"/>
      <protection locked="0"/>
    </xf>
    <xf numFmtId="14" fontId="3" fillId="35" borderId="16" xfId="0" applyNumberFormat="1" applyFont="1" applyFill="1" applyBorder="1" applyAlignment="1">
      <alignment vertical="center"/>
    </xf>
    <xf numFmtId="49" fontId="3" fillId="35" borderId="17" xfId="0" applyNumberFormat="1" applyFont="1" applyFill="1" applyBorder="1" applyAlignment="1" applyProtection="1">
      <alignment vertical="center"/>
      <protection locked="0"/>
    </xf>
    <xf numFmtId="4" fontId="28" fillId="35" borderId="17" xfId="0" applyNumberFormat="1" applyFont="1" applyFill="1" applyBorder="1" applyAlignment="1" applyProtection="1">
      <alignment vertical="center"/>
      <protection locked="0"/>
    </xf>
    <xf numFmtId="49" fontId="3" fillId="35" borderId="17" xfId="0" applyNumberFormat="1" applyFont="1" applyFill="1" applyBorder="1" applyAlignment="1" applyProtection="1">
      <alignment horizontal="center" vertical="center"/>
      <protection locked="0"/>
    </xf>
    <xf numFmtId="49" fontId="60" fillId="35" borderId="17" xfId="0" applyNumberFormat="1" applyFont="1" applyFill="1" applyBorder="1" applyAlignment="1" applyProtection="1">
      <alignment vertical="center"/>
      <protection locked="0"/>
    </xf>
    <xf numFmtId="49" fontId="3" fillId="33" borderId="0" xfId="0" applyNumberFormat="1" applyFont="1" applyFill="1" applyBorder="1" applyAlignment="1" applyProtection="1">
      <alignment horizontal="center" vertical="center"/>
      <protection locked="0"/>
    </xf>
    <xf numFmtId="49" fontId="3" fillId="35" borderId="19" xfId="0" applyNumberFormat="1" applyFont="1" applyFill="1" applyBorder="1" applyAlignment="1" applyProtection="1">
      <alignment horizontal="center" vertical="center"/>
      <protection locked="0"/>
    </xf>
    <xf numFmtId="179" fontId="3" fillId="35" borderId="16" xfId="47" applyFont="1" applyFill="1" applyBorder="1" applyAlignment="1">
      <alignment horizontal="center" vertical="center"/>
    </xf>
    <xf numFmtId="49" fontId="3" fillId="33" borderId="12" xfId="0" applyNumberFormat="1" applyFont="1" applyFill="1" applyBorder="1" applyAlignment="1" applyProtection="1">
      <alignment horizontal="center" vertical="center"/>
      <protection locked="0"/>
    </xf>
    <xf numFmtId="4" fontId="3" fillId="35" borderId="10" xfId="0" applyNumberFormat="1" applyFont="1" applyFill="1" applyBorder="1" applyAlignment="1" applyProtection="1">
      <alignment vertical="center"/>
      <protection locked="0"/>
    </xf>
    <xf numFmtId="49" fontId="3" fillId="33" borderId="10" xfId="0" applyNumberFormat="1" applyFont="1" applyFill="1" applyBorder="1" applyAlignment="1">
      <alignment horizontal="center" vertical="center"/>
    </xf>
    <xf numFmtId="49" fontId="3" fillId="34" borderId="10" xfId="0" applyNumberFormat="1" applyFont="1" applyFill="1" applyBorder="1" applyAlignment="1">
      <alignment horizontal="center" wrapText="1"/>
    </xf>
    <xf numFmtId="1" fontId="3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/>
    </xf>
    <xf numFmtId="49" fontId="3" fillId="35" borderId="10" xfId="0" applyNumberFormat="1" applyFont="1" applyFill="1" applyBorder="1" applyAlignment="1">
      <alignment/>
    </xf>
    <xf numFmtId="49" fontId="3" fillId="33" borderId="10" xfId="0" applyNumberFormat="1" applyFont="1" applyFill="1" applyBorder="1" applyAlignment="1">
      <alignment/>
    </xf>
    <xf numFmtId="49" fontId="3" fillId="33" borderId="10" xfId="0" applyNumberFormat="1" applyFont="1" applyFill="1" applyBorder="1" applyAlignment="1">
      <alignment horizontal="center"/>
    </xf>
    <xf numFmtId="49" fontId="30" fillId="33" borderId="0" xfId="52" applyNumberFormat="1" applyFont="1" applyFill="1" applyAlignment="1">
      <alignment/>
      <protection/>
    </xf>
    <xf numFmtId="49" fontId="3" fillId="33" borderId="16" xfId="52" applyNumberFormat="1" applyFont="1" applyFill="1" applyBorder="1">
      <alignment/>
      <protection/>
    </xf>
    <xf numFmtId="49" fontId="3" fillId="33" borderId="20" xfId="52" applyNumberFormat="1" applyFont="1" applyFill="1" applyBorder="1" applyAlignment="1">
      <alignment horizontal="center"/>
      <protection/>
    </xf>
    <xf numFmtId="49" fontId="3" fillId="33" borderId="16" xfId="52" applyNumberFormat="1" applyFont="1" applyFill="1" applyBorder="1" applyAlignment="1">
      <alignment horizontal="center"/>
      <protection/>
    </xf>
    <xf numFmtId="49" fontId="27" fillId="34" borderId="10" xfId="0" applyNumberFormat="1" applyFont="1" applyFill="1" applyBorder="1" applyAlignment="1">
      <alignment horizontal="center" vertical="center"/>
    </xf>
    <xf numFmtId="4" fontId="28" fillId="0" borderId="17" xfId="0" applyNumberFormat="1" applyFont="1" applyFill="1" applyBorder="1" applyAlignment="1" applyProtection="1">
      <alignment vertical="center"/>
      <protection locked="0"/>
    </xf>
    <xf numFmtId="14" fontId="3" fillId="35" borderId="19" xfId="0" applyNumberFormat="1" applyFont="1" applyFill="1" applyBorder="1" applyAlignment="1" applyProtection="1">
      <alignment vertical="center"/>
      <protection locked="0"/>
    </xf>
    <xf numFmtId="49" fontId="27" fillId="34" borderId="17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49" fontId="3" fillId="33" borderId="10" xfId="0" applyNumberFormat="1" applyFont="1" applyFill="1" applyBorder="1" applyAlignment="1" applyProtection="1">
      <alignment horizontal="left" vertical="top" wrapText="1"/>
      <protection locked="0"/>
    </xf>
    <xf numFmtId="49" fontId="60" fillId="33" borderId="10" xfId="0" applyNumberFormat="1" applyFont="1" applyFill="1" applyBorder="1" applyAlignment="1" applyProtection="1">
      <alignment vertical="center"/>
      <protection locked="0"/>
    </xf>
    <xf numFmtId="49" fontId="3" fillId="33" borderId="10" xfId="0" applyNumberFormat="1" applyFont="1" applyFill="1" applyBorder="1" applyAlignment="1">
      <alignment horizontal="center" vertical="center" wrapText="1"/>
    </xf>
    <xf numFmtId="49" fontId="3" fillId="33" borderId="21" xfId="0" applyNumberFormat="1" applyFont="1" applyFill="1" applyBorder="1" applyAlignment="1" applyProtection="1">
      <alignment horizontal="center" vertical="center"/>
      <protection locked="0"/>
    </xf>
    <xf numFmtId="49" fontId="3" fillId="33" borderId="17" xfId="0" applyNumberFormat="1" applyFont="1" applyFill="1" applyBorder="1" applyAlignment="1">
      <alignment horizontal="center" vertical="center"/>
    </xf>
    <xf numFmtId="0" fontId="0" fillId="35" borderId="10" xfId="0" applyFill="1" applyBorder="1" applyAlignment="1">
      <alignment/>
    </xf>
    <xf numFmtId="1" fontId="3" fillId="35" borderId="10" xfId="0" applyNumberFormat="1" applyFont="1" applyFill="1" applyBorder="1" applyAlignment="1" applyProtection="1">
      <alignment horizontal="center"/>
      <protection locked="0"/>
    </xf>
    <xf numFmtId="4" fontId="3" fillId="35" borderId="10" xfId="0" applyNumberFormat="1" applyFont="1" applyFill="1" applyBorder="1" applyAlignment="1">
      <alignment horizontal="right"/>
    </xf>
    <xf numFmtId="1" fontId="3" fillId="35" borderId="10" xfId="0" applyNumberFormat="1" applyFont="1" applyFill="1" applyBorder="1" applyAlignment="1">
      <alignment horizontal="center"/>
    </xf>
    <xf numFmtId="49" fontId="3" fillId="0" borderId="18" xfId="0" applyNumberFormat="1" applyFont="1" applyFill="1" applyBorder="1" applyAlignment="1" applyProtection="1">
      <alignment horizontal="center" vertical="center"/>
      <protection locked="0"/>
    </xf>
    <xf numFmtId="4" fontId="28" fillId="0" borderId="18" xfId="0" applyNumberFormat="1" applyFont="1" applyFill="1" applyBorder="1" applyAlignment="1" applyProtection="1">
      <alignment vertical="center"/>
      <protection locked="0"/>
    </xf>
    <xf numFmtId="49" fontId="3" fillId="0" borderId="18" xfId="0" applyNumberFormat="1" applyFont="1" applyFill="1" applyBorder="1" applyAlignment="1" applyProtection="1">
      <alignment vertical="center"/>
      <protection locked="0"/>
    </xf>
    <xf numFmtId="49" fontId="27" fillId="34" borderId="10" xfId="0" applyNumberFormat="1" applyFont="1" applyFill="1" applyBorder="1" applyAlignment="1">
      <alignment horizontal="center" wrapText="1"/>
    </xf>
    <xf numFmtId="49" fontId="27" fillId="34" borderId="10" xfId="0" applyNumberFormat="1" applyFont="1" applyFill="1" applyBorder="1" applyAlignment="1">
      <alignment horizontal="center" vertical="center" wrapText="1"/>
    </xf>
    <xf numFmtId="0" fontId="58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4" fontId="3" fillId="35" borderId="10" xfId="0" applyNumberFormat="1" applyFont="1" applyFill="1" applyBorder="1" applyAlignment="1" applyProtection="1">
      <alignment horizontal="center" vertical="center"/>
      <protection locked="0"/>
    </xf>
    <xf numFmtId="4" fontId="3" fillId="35" borderId="17" xfId="0" applyNumberFormat="1" applyFont="1" applyFill="1" applyBorder="1" applyAlignment="1" applyProtection="1">
      <alignment horizontal="center" vertical="center"/>
      <protection locked="0"/>
    </xf>
    <xf numFmtId="4" fontId="3" fillId="0" borderId="17" xfId="0" applyNumberFormat="1" applyFont="1" applyFill="1" applyBorder="1" applyAlignment="1" applyProtection="1">
      <alignment horizontal="center" vertical="center"/>
      <protection locked="0"/>
    </xf>
    <xf numFmtId="4" fontId="3" fillId="33" borderId="17" xfId="0" applyNumberFormat="1" applyFont="1" applyFill="1" applyBorder="1" applyAlignment="1" applyProtection="1">
      <alignment horizontal="center" vertical="center"/>
      <protection locked="0"/>
    </xf>
    <xf numFmtId="4" fontId="3" fillId="35" borderId="16" xfId="0" applyNumberFormat="1" applyFont="1" applyFill="1" applyBorder="1" applyAlignment="1" applyProtection="1">
      <alignment horizontal="center" vertical="center"/>
      <protection locked="0"/>
    </xf>
    <xf numFmtId="0" fontId="0" fillId="35" borderId="10" xfId="0" applyFill="1" applyBorder="1" applyAlignment="1">
      <alignment horizontal="center"/>
    </xf>
    <xf numFmtId="4" fontId="3" fillId="33" borderId="10" xfId="0" applyNumberFormat="1" applyFont="1" applyFill="1" applyBorder="1" applyAlignment="1" applyProtection="1">
      <alignment horizontal="center" vertical="center"/>
      <protection locked="0"/>
    </xf>
    <xf numFmtId="4" fontId="3" fillId="0" borderId="18" xfId="0" applyNumberFormat="1" applyFont="1" applyFill="1" applyBorder="1" applyAlignment="1" applyProtection="1">
      <alignment horizontal="center" vertical="center"/>
      <protection locked="0"/>
    </xf>
    <xf numFmtId="4" fontId="3" fillId="35" borderId="10" xfId="0" applyNumberFormat="1" applyFont="1" applyFill="1" applyBorder="1" applyAlignment="1" applyProtection="1">
      <alignment horizontal="center"/>
      <protection locked="0"/>
    </xf>
    <xf numFmtId="49" fontId="3" fillId="35" borderId="19" xfId="0" applyNumberFormat="1" applyFont="1" applyFill="1" applyBorder="1" applyAlignment="1">
      <alignment horizontal="center" vertical="center"/>
    </xf>
    <xf numFmtId="14" fontId="3" fillId="35" borderId="10" xfId="0" applyNumberFormat="1" applyFont="1" applyFill="1" applyBorder="1" applyAlignment="1" applyProtection="1">
      <alignment horizontal="center"/>
      <protection locked="0"/>
    </xf>
    <xf numFmtId="49" fontId="61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61" fillId="0" borderId="10" xfId="0" applyNumberFormat="1" applyFont="1" applyFill="1" applyBorder="1" applyAlignment="1" applyProtection="1">
      <alignment horizontal="center"/>
      <protection locked="0"/>
    </xf>
    <xf numFmtId="49" fontId="61" fillId="0" borderId="10" xfId="0" applyNumberFormat="1" applyFont="1" applyFill="1" applyBorder="1" applyAlignment="1" applyProtection="1">
      <alignment/>
      <protection locked="0"/>
    </xf>
    <xf numFmtId="49" fontId="61" fillId="0" borderId="10" xfId="0" applyNumberFormat="1" applyFont="1" applyFill="1" applyBorder="1" applyAlignment="1">
      <alignment/>
    </xf>
    <xf numFmtId="49" fontId="61" fillId="0" borderId="10" xfId="0" applyNumberFormat="1" applyFont="1" applyFill="1" applyBorder="1" applyAlignment="1">
      <alignment horizontal="center"/>
    </xf>
    <xf numFmtId="14" fontId="3" fillId="0" borderId="10" xfId="0" applyNumberFormat="1" applyFont="1" applyFill="1" applyBorder="1" applyAlignment="1" applyProtection="1">
      <alignment/>
      <protection locked="0"/>
    </xf>
    <xf numFmtId="0" fontId="28" fillId="33" borderId="10" xfId="0" applyNumberFormat="1" applyFont="1" applyFill="1" applyBorder="1" applyAlignment="1" applyProtection="1">
      <alignment vertical="center"/>
      <protection locked="0"/>
    </xf>
    <xf numFmtId="49" fontId="28" fillId="33" borderId="10" xfId="0" applyNumberFormat="1" applyFont="1" applyFill="1" applyBorder="1" applyAlignment="1" applyProtection="1">
      <alignment vertical="center"/>
      <protection locked="0"/>
    </xf>
    <xf numFmtId="14" fontId="3" fillId="33" borderId="10" xfId="0" applyNumberFormat="1" applyFont="1" applyFill="1" applyBorder="1" applyAlignment="1">
      <alignment horizontal="center" vertical="center"/>
    </xf>
    <xf numFmtId="0" fontId="28" fillId="0" borderId="10" xfId="0" applyNumberFormat="1" applyFont="1" applyFill="1" applyBorder="1" applyAlignment="1">
      <alignment vertical="center"/>
    </xf>
    <xf numFmtId="0" fontId="28" fillId="0" borderId="10" xfId="0" applyNumberFormat="1" applyFont="1" applyFill="1" applyBorder="1" applyAlignment="1" applyProtection="1">
      <alignment/>
      <protection locked="0"/>
    </xf>
    <xf numFmtId="0" fontId="28" fillId="0" borderId="10" xfId="0" applyNumberFormat="1" applyFont="1" applyFill="1" applyBorder="1" applyAlignment="1" applyProtection="1">
      <alignment vertical="center"/>
      <protection locked="0"/>
    </xf>
    <xf numFmtId="14" fontId="3" fillId="35" borderId="10" xfId="0" applyNumberFormat="1" applyFont="1" applyFill="1" applyBorder="1" applyAlignment="1">
      <alignment horizontal="center" vertical="center"/>
    </xf>
    <xf numFmtId="2" fontId="3" fillId="33" borderId="10" xfId="0" applyNumberFormat="1" applyFont="1" applyFill="1" applyBorder="1" applyAlignment="1" applyProtection="1">
      <alignment horizontal="center"/>
      <protection locked="0"/>
    </xf>
    <xf numFmtId="14" fontId="3" fillId="33" borderId="10" xfId="0" applyNumberFormat="1" applyFont="1" applyFill="1" applyBorder="1" applyAlignment="1" applyProtection="1">
      <alignment horizontal="center"/>
      <protection locked="0"/>
    </xf>
    <xf numFmtId="14" fontId="3" fillId="0" borderId="10" xfId="0" applyNumberFormat="1" applyFont="1" applyFill="1" applyBorder="1" applyAlignment="1" applyProtection="1">
      <alignment vertical="center"/>
      <protection locked="0"/>
    </xf>
    <xf numFmtId="14" fontId="3" fillId="0" borderId="10" xfId="0" applyNumberFormat="1" applyFont="1" applyFill="1" applyBorder="1" applyAlignment="1" applyProtection="1">
      <alignment horizontal="center"/>
      <protection locked="0"/>
    </xf>
    <xf numFmtId="14" fontId="3" fillId="33" borderId="10" xfId="0" applyNumberFormat="1" applyFont="1" applyFill="1" applyBorder="1" applyAlignment="1" applyProtection="1">
      <alignment/>
      <protection locked="0"/>
    </xf>
    <xf numFmtId="14" fontId="3" fillId="35" borderId="11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 applyProtection="1">
      <alignment horizontal="center"/>
      <protection locked="0"/>
    </xf>
    <xf numFmtId="14" fontId="3" fillId="35" borderId="10" xfId="0" applyNumberFormat="1" applyFont="1" applyFill="1" applyBorder="1" applyAlignment="1" applyProtection="1">
      <alignment/>
      <protection locked="0"/>
    </xf>
    <xf numFmtId="3" fontId="3" fillId="35" borderId="10" xfId="47" applyNumberFormat="1" applyFont="1" applyFill="1" applyBorder="1" applyAlignment="1" applyProtection="1">
      <alignment horizontal="right" vertical="center"/>
      <protection locked="0"/>
    </xf>
    <xf numFmtId="4" fontId="3" fillId="0" borderId="10" xfId="47" applyNumberFormat="1" applyFont="1" applyFill="1" applyBorder="1" applyAlignment="1" applyProtection="1">
      <alignment horizontal="center" vertical="center"/>
      <protection locked="0"/>
    </xf>
    <xf numFmtId="4" fontId="28" fillId="0" borderId="10" xfId="0" applyNumberFormat="1" applyFont="1" applyFill="1" applyBorder="1" applyAlignment="1" applyProtection="1">
      <alignment horizontal="center" vertical="center"/>
      <protection locked="0"/>
    </xf>
    <xf numFmtId="49" fontId="28" fillId="0" borderId="10" xfId="0" applyNumberFormat="1" applyFont="1" applyFill="1" applyBorder="1" applyAlignment="1" applyProtection="1">
      <alignment vertical="center"/>
      <protection locked="0"/>
    </xf>
    <xf numFmtId="14" fontId="3" fillId="0" borderId="10" xfId="0" applyNumberFormat="1" applyFont="1" applyFill="1" applyBorder="1" applyAlignment="1" applyProtection="1">
      <alignment horizontal="center" vertical="center"/>
      <protection locked="0"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49" fontId="27" fillId="34" borderId="10" xfId="0" applyNumberFormat="1" applyFont="1" applyFill="1" applyBorder="1" applyAlignment="1">
      <alignment horizontal="center" vertical="center"/>
    </xf>
    <xf numFmtId="4" fontId="3" fillId="35" borderId="10" xfId="47" applyNumberFormat="1" applyFont="1" applyFill="1" applyBorder="1" applyAlignment="1" applyProtection="1">
      <alignment horizontal="center" vertical="center" wrapText="1"/>
      <protection locked="0"/>
    </xf>
    <xf numFmtId="14" fontId="3" fillId="35" borderId="10" xfId="0" applyNumberFormat="1" applyFont="1" applyFill="1" applyBorder="1" applyAlignment="1">
      <alignment horizontal="center"/>
    </xf>
    <xf numFmtId="4" fontId="3" fillId="35" borderId="10" xfId="47" applyNumberFormat="1" applyFont="1" applyFill="1" applyBorder="1" applyAlignment="1" applyProtection="1">
      <alignment horizontal="center" vertical="center"/>
      <protection locked="0"/>
    </xf>
    <xf numFmtId="2" fontId="3" fillId="35" borderId="10" xfId="0" applyNumberFormat="1" applyFont="1" applyFill="1" applyBorder="1" applyAlignment="1" applyProtection="1">
      <alignment horizontal="center" vertical="center"/>
      <protection locked="0"/>
    </xf>
    <xf numFmtId="0" fontId="28" fillId="35" borderId="10" xfId="0" applyNumberFormat="1" applyFont="1" applyFill="1" applyBorder="1" applyAlignment="1" applyProtection="1">
      <alignment vertical="center"/>
      <protection locked="0"/>
    </xf>
    <xf numFmtId="4" fontId="28" fillId="35" borderId="10" xfId="0" applyNumberFormat="1" applyFont="1" applyFill="1" applyBorder="1" applyAlignment="1" applyProtection="1">
      <alignment horizontal="center" vertical="center"/>
      <protection locked="0"/>
    </xf>
    <xf numFmtId="49" fontId="28" fillId="35" borderId="10" xfId="0" applyNumberFormat="1" applyFont="1" applyFill="1" applyBorder="1" applyAlignment="1" applyProtection="1">
      <alignment vertical="center"/>
      <protection locked="0"/>
    </xf>
    <xf numFmtId="14" fontId="28" fillId="33" borderId="10" xfId="0" applyNumberFormat="1" applyFont="1" applyFill="1" applyBorder="1" applyAlignment="1" applyProtection="1">
      <alignment vertical="center"/>
      <protection locked="0"/>
    </xf>
    <xf numFmtId="14" fontId="28" fillId="33" borderId="10" xfId="0" applyNumberFormat="1" applyFont="1" applyFill="1" applyBorder="1" applyAlignment="1" applyProtection="1">
      <alignment horizontal="center" vertical="center"/>
      <protection locked="0"/>
    </xf>
    <xf numFmtId="14" fontId="3" fillId="33" borderId="10" xfId="47" applyNumberFormat="1" applyFont="1" applyFill="1" applyBorder="1" applyAlignment="1" applyProtection="1">
      <alignment horizontal="right" vertical="center"/>
      <protection locked="0"/>
    </xf>
    <xf numFmtId="14" fontId="3" fillId="33" borderId="0" xfId="0" applyNumberFormat="1" applyFont="1" applyFill="1" applyAlignment="1">
      <alignment vertical="center"/>
    </xf>
    <xf numFmtId="0" fontId="62" fillId="0" borderId="0" xfId="0" applyFont="1" applyAlignment="1">
      <alignment horizontal="center"/>
    </xf>
    <xf numFmtId="4" fontId="61" fillId="0" borderId="10" xfId="47" applyNumberFormat="1" applyFont="1" applyFill="1" applyBorder="1" applyAlignment="1" applyProtection="1">
      <alignment horizontal="center"/>
      <protection locked="0"/>
    </xf>
    <xf numFmtId="4" fontId="3" fillId="33" borderId="10" xfId="0" applyNumberFormat="1" applyFont="1" applyFill="1" applyBorder="1" applyAlignment="1">
      <alignment horizontal="center"/>
    </xf>
    <xf numFmtId="0" fontId="34" fillId="0" borderId="0" xfId="52" applyFont="1" applyAlignment="1">
      <alignment vertical="center"/>
      <protection/>
    </xf>
    <xf numFmtId="0" fontId="62" fillId="0" borderId="0" xfId="0" applyFont="1" applyAlignment="1">
      <alignment vertical="center"/>
    </xf>
    <xf numFmtId="0" fontId="64" fillId="0" borderId="10" xfId="0" applyNumberFormat="1" applyFont="1" applyFill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4" fontId="64" fillId="0" borderId="10" xfId="0" applyNumberFormat="1" applyFont="1" applyFill="1" applyBorder="1" applyAlignment="1" applyProtection="1">
      <alignment vertical="center"/>
      <protection locked="0"/>
    </xf>
    <xf numFmtId="0" fontId="28" fillId="33" borderId="10" xfId="0" applyNumberFormat="1" applyFont="1" applyFill="1" applyBorder="1" applyAlignment="1" applyProtection="1">
      <alignment horizontal="center" vertical="center"/>
      <protection locked="0"/>
    </xf>
    <xf numFmtId="0" fontId="62" fillId="0" borderId="0" xfId="0" applyFont="1" applyAlignment="1">
      <alignment horizontal="center" vertical="center"/>
    </xf>
    <xf numFmtId="49" fontId="3" fillId="33" borderId="10" xfId="52" applyNumberFormat="1" applyFont="1" applyFill="1" applyBorder="1" applyAlignment="1">
      <alignment horizontal="center" vertical="center"/>
      <protection/>
    </xf>
    <xf numFmtId="49" fontId="61" fillId="33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49" fontId="27" fillId="34" borderId="22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/>
    </xf>
    <xf numFmtId="1" fontId="3" fillId="0" borderId="10" xfId="0" applyNumberFormat="1" applyFont="1" applyFill="1" applyBorder="1" applyAlignment="1" applyProtection="1">
      <alignment horizontal="center"/>
      <protection locked="0"/>
    </xf>
    <xf numFmtId="14" fontId="3" fillId="0" borderId="10" xfId="0" applyNumberFormat="1" applyFont="1" applyFill="1" applyBorder="1" applyAlignment="1">
      <alignment horizontal="center" wrapText="1"/>
    </xf>
    <xf numFmtId="4" fontId="3" fillId="0" borderId="10" xfId="0" applyNumberFormat="1" applyFont="1" applyFill="1" applyBorder="1" applyAlignment="1" applyProtection="1">
      <alignment horizontal="center"/>
      <protection locked="0"/>
    </xf>
    <xf numFmtId="49" fontId="3" fillId="0" borderId="10" xfId="0" applyNumberFormat="1" applyFont="1" applyFill="1" applyBorder="1" applyAlignment="1">
      <alignment horizontal="left"/>
    </xf>
    <xf numFmtId="1" fontId="3" fillId="0" borderId="17" xfId="0" applyNumberFormat="1" applyFont="1" applyFill="1" applyBorder="1" applyAlignment="1">
      <alignment horizontal="center"/>
    </xf>
    <xf numFmtId="49" fontId="3" fillId="0" borderId="17" xfId="0" applyNumberFormat="1" applyFont="1" applyFill="1" applyBorder="1" applyAlignment="1">
      <alignment horizontal="center"/>
    </xf>
    <xf numFmtId="49" fontId="3" fillId="0" borderId="17" xfId="0" applyNumberFormat="1" applyFont="1" applyFill="1" applyBorder="1" applyAlignment="1">
      <alignment/>
    </xf>
    <xf numFmtId="49" fontId="3" fillId="0" borderId="17" xfId="0" applyNumberFormat="1" applyFont="1" applyFill="1" applyBorder="1" applyAlignment="1">
      <alignment horizontal="left"/>
    </xf>
    <xf numFmtId="1" fontId="3" fillId="33" borderId="10" xfId="0" applyNumberFormat="1" applyFont="1" applyFill="1" applyBorder="1" applyAlignment="1">
      <alignment horizontal="center"/>
    </xf>
    <xf numFmtId="49" fontId="62" fillId="0" borderId="10" xfId="0" applyNumberFormat="1" applyFont="1" applyFill="1" applyBorder="1" applyAlignment="1">
      <alignment horizontal="left"/>
    </xf>
    <xf numFmtId="49" fontId="62" fillId="0" borderId="17" xfId="0" applyNumberFormat="1" applyFont="1" applyFill="1" applyBorder="1" applyAlignment="1">
      <alignment horizontal="left"/>
    </xf>
    <xf numFmtId="0" fontId="62" fillId="33" borderId="16" xfId="0" applyFont="1" applyFill="1" applyBorder="1" applyAlignment="1">
      <alignment horizontal="left" vertical="center" wrapText="1"/>
    </xf>
    <xf numFmtId="14" fontId="3" fillId="33" borderId="10" xfId="0" applyNumberFormat="1" applyFont="1" applyFill="1" applyBorder="1" applyAlignment="1">
      <alignment horizontal="center" wrapText="1"/>
    </xf>
    <xf numFmtId="4" fontId="3" fillId="33" borderId="10" xfId="0" applyNumberFormat="1" applyFont="1" applyFill="1" applyBorder="1" applyAlignment="1" applyProtection="1">
      <alignment horizontal="center"/>
      <protection locked="0"/>
    </xf>
    <xf numFmtId="14" fontId="3" fillId="35" borderId="10" xfId="0" applyNumberFormat="1" applyFont="1" applyFill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4" fontId="3" fillId="0" borderId="10" xfId="0" applyNumberFormat="1" applyFont="1" applyFill="1" applyBorder="1" applyAlignment="1" applyProtection="1">
      <alignment horizontal="center" vertical="center"/>
      <protection locked="0"/>
    </xf>
    <xf numFmtId="4" fontId="3" fillId="0" borderId="10" xfId="0" applyNumberFormat="1" applyFont="1" applyFill="1" applyBorder="1" applyAlignment="1">
      <alignment horizontal="center" vertical="center"/>
    </xf>
    <xf numFmtId="4" fontId="3" fillId="35" borderId="12" xfId="0" applyNumberFormat="1" applyFont="1" applyFill="1" applyBorder="1" applyAlignment="1">
      <alignment horizontal="center" vertical="center"/>
    </xf>
    <xf numFmtId="4" fontId="3" fillId="33" borderId="12" xfId="0" applyNumberFormat="1" applyFont="1" applyFill="1" applyBorder="1" applyAlignment="1">
      <alignment horizontal="center" vertical="center"/>
    </xf>
    <xf numFmtId="0" fontId="62" fillId="33" borderId="16" xfId="0" applyFont="1" applyFill="1" applyBorder="1" applyAlignment="1">
      <alignment vertical="center" wrapText="1"/>
    </xf>
    <xf numFmtId="0" fontId="62" fillId="33" borderId="16" xfId="0" applyFont="1" applyFill="1" applyBorder="1" applyAlignment="1">
      <alignment vertical="top" wrapText="1"/>
    </xf>
    <xf numFmtId="4" fontId="3" fillId="35" borderId="12" xfId="0" applyNumberFormat="1" applyFont="1" applyFill="1" applyBorder="1" applyAlignment="1" applyProtection="1">
      <alignment horizontal="center" vertical="center"/>
      <protection locked="0"/>
    </xf>
    <xf numFmtId="14" fontId="3" fillId="0" borderId="10" xfId="0" applyNumberFormat="1" applyFont="1" applyFill="1" applyBorder="1" applyAlignment="1">
      <alignment horizontal="center"/>
    </xf>
    <xf numFmtId="14" fontId="3" fillId="33" borderId="10" xfId="0" applyNumberFormat="1" applyFont="1" applyFill="1" applyBorder="1" applyAlignment="1">
      <alignment horizontal="center"/>
    </xf>
    <xf numFmtId="14" fontId="3" fillId="0" borderId="0" xfId="0" applyNumberFormat="1" applyFont="1" applyFill="1" applyBorder="1" applyAlignment="1">
      <alignment horizontal="center"/>
    </xf>
    <xf numFmtId="4" fontId="3" fillId="35" borderId="17" xfId="0" applyNumberFormat="1" applyFont="1" applyFill="1" applyBorder="1" applyAlignment="1" applyProtection="1">
      <alignment horizontal="center"/>
      <protection locked="0"/>
    </xf>
    <xf numFmtId="1" fontId="3" fillId="35" borderId="17" xfId="0" applyNumberFormat="1" applyFont="1" applyFill="1" applyBorder="1" applyAlignment="1" applyProtection="1">
      <alignment horizontal="center"/>
      <protection locked="0"/>
    </xf>
    <xf numFmtId="49" fontId="3" fillId="35" borderId="17" xfId="0" applyNumberFormat="1" applyFont="1" applyFill="1" applyBorder="1" applyAlignment="1" applyProtection="1">
      <alignment horizontal="center"/>
      <protection locked="0"/>
    </xf>
    <xf numFmtId="3" fontId="3" fillId="35" borderId="16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49" fontId="3" fillId="33" borderId="0" xfId="52" applyNumberFormat="1" applyFont="1" applyFill="1" applyBorder="1" applyAlignment="1">
      <alignment horizontal="center"/>
      <protection/>
    </xf>
    <xf numFmtId="0" fontId="0" fillId="0" borderId="0" xfId="0" applyBorder="1" applyAlignment="1">
      <alignment horizontal="center"/>
    </xf>
    <xf numFmtId="0" fontId="0" fillId="33" borderId="0" xfId="0" applyFont="1" applyFill="1" applyAlignment="1">
      <alignment horizontal="center"/>
    </xf>
    <xf numFmtId="14" fontId="3" fillId="35" borderId="12" xfId="0" applyNumberFormat="1" applyFont="1" applyFill="1" applyBorder="1" applyAlignment="1" applyProtection="1">
      <alignment horizontal="center" vertical="center"/>
      <protection locked="0"/>
    </xf>
    <xf numFmtId="49" fontId="3" fillId="0" borderId="12" xfId="0" applyNumberFormat="1" applyFont="1" applyFill="1" applyBorder="1" applyAlignment="1" applyProtection="1">
      <alignment horizontal="center" vertical="center"/>
      <protection locked="0"/>
    </xf>
    <xf numFmtId="14" fontId="3" fillId="33" borderId="17" xfId="0" applyNumberFormat="1" applyFont="1" applyFill="1" applyBorder="1" applyAlignment="1" applyProtection="1">
      <alignment horizontal="center" vertical="center"/>
      <protection locked="0"/>
    </xf>
    <xf numFmtId="14" fontId="3" fillId="33" borderId="22" xfId="0" applyNumberFormat="1" applyFont="1" applyFill="1" applyBorder="1" applyAlignment="1" applyProtection="1">
      <alignment horizontal="center" vertical="center"/>
      <protection locked="0"/>
    </xf>
    <xf numFmtId="14" fontId="3" fillId="33" borderId="12" xfId="0" applyNumberFormat="1" applyFont="1" applyFill="1" applyBorder="1" applyAlignment="1" applyProtection="1">
      <alignment horizontal="center" vertical="center"/>
      <protection locked="0"/>
    </xf>
    <xf numFmtId="14" fontId="3" fillId="35" borderId="17" xfId="0" applyNumberFormat="1" applyFont="1" applyFill="1" applyBorder="1" applyAlignment="1" applyProtection="1">
      <alignment horizontal="center" vertical="center"/>
      <protection locked="0"/>
    </xf>
    <xf numFmtId="4" fontId="3" fillId="35" borderId="10" xfId="0" applyNumberFormat="1" applyFont="1" applyFill="1" applyBorder="1" applyAlignment="1">
      <alignment horizontal="center"/>
    </xf>
    <xf numFmtId="14" fontId="3" fillId="35" borderId="17" xfId="0" applyNumberFormat="1" applyFont="1" applyFill="1" applyBorder="1" applyAlignment="1" applyProtection="1">
      <alignment horizontal="center"/>
      <protection locked="0"/>
    </xf>
    <xf numFmtId="0" fontId="62" fillId="0" borderId="0" xfId="0" applyFont="1" applyAlignment="1">
      <alignment horizontal="left"/>
    </xf>
    <xf numFmtId="49" fontId="27" fillId="0" borderId="0" xfId="52" applyNumberFormat="1" applyFont="1" applyAlignment="1">
      <alignment horizontal="left" vertical="center"/>
      <protection/>
    </xf>
    <xf numFmtId="49" fontId="27" fillId="0" borderId="0" xfId="52" applyNumberFormat="1" applyFont="1" applyFill="1" applyAlignment="1">
      <alignment horizontal="left" vertical="center"/>
      <protection/>
    </xf>
    <xf numFmtId="49" fontId="27" fillId="34" borderId="10" xfId="0" applyNumberFormat="1" applyFont="1" applyFill="1" applyBorder="1" applyAlignment="1">
      <alignment horizontal="left" vertical="center"/>
    </xf>
    <xf numFmtId="49" fontId="3" fillId="33" borderId="16" xfId="52" applyNumberFormat="1" applyFont="1" applyFill="1" applyBorder="1" applyAlignment="1">
      <alignment horizontal="left"/>
      <protection/>
    </xf>
    <xf numFmtId="49" fontId="3" fillId="33" borderId="10" xfId="0" applyNumberFormat="1" applyFont="1" applyFill="1" applyBorder="1" applyAlignment="1" applyProtection="1">
      <alignment horizontal="left" vertical="center" wrapText="1"/>
      <protection locked="0"/>
    </xf>
    <xf numFmtId="49" fontId="3" fillId="33" borderId="10" xfId="0" applyNumberFormat="1" applyFont="1" applyFill="1" applyBorder="1" applyAlignment="1" applyProtection="1">
      <alignment horizontal="left" wrapText="1"/>
      <protection locked="0"/>
    </xf>
    <xf numFmtId="49" fontId="3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left"/>
    </xf>
    <xf numFmtId="0" fontId="63" fillId="0" borderId="0" xfId="0" applyFont="1" applyAlignment="1">
      <alignment horizontal="center"/>
    </xf>
    <xf numFmtId="0" fontId="58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35" borderId="10" xfId="0" applyFill="1" applyBorder="1" applyAlignment="1">
      <alignment horizontal="center" vertical="center"/>
    </xf>
    <xf numFmtId="4" fontId="58" fillId="35" borderId="10" xfId="0" applyNumberFormat="1" applyFont="1" applyFill="1" applyBorder="1" applyAlignment="1">
      <alignment horizontal="center" vertical="center"/>
    </xf>
    <xf numFmtId="4" fontId="3" fillId="0" borderId="17" xfId="0" applyNumberFormat="1" applyFont="1" applyFill="1" applyBorder="1" applyAlignment="1">
      <alignment horizontal="center"/>
    </xf>
    <xf numFmtId="4" fontId="3" fillId="0" borderId="10" xfId="0" applyNumberFormat="1" applyFont="1" applyFill="1" applyBorder="1" applyAlignment="1">
      <alignment horizontal="center"/>
    </xf>
    <xf numFmtId="0" fontId="0" fillId="35" borderId="10" xfId="0" applyFill="1" applyBorder="1" applyAlignment="1">
      <alignment vertical="center"/>
    </xf>
    <xf numFmtId="4" fontId="58" fillId="35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65" fillId="35" borderId="10" xfId="0" applyNumberFormat="1" applyFont="1" applyFill="1" applyBorder="1" applyAlignment="1">
      <alignment horizontal="center"/>
    </xf>
    <xf numFmtId="49" fontId="3" fillId="19" borderId="17" xfId="0" applyNumberFormat="1" applyFont="1" applyFill="1" applyBorder="1" applyAlignment="1" applyProtection="1">
      <alignment horizontal="left" vertical="center" wrapText="1"/>
      <protection locked="0"/>
    </xf>
    <xf numFmtId="49" fontId="3" fillId="0" borderId="18" xfId="0" applyNumberFormat="1" applyFont="1" applyFill="1" applyBorder="1" applyAlignment="1" applyProtection="1">
      <alignment horizontal="left" vertical="center" wrapText="1"/>
      <protection locked="0"/>
    </xf>
    <xf numFmtId="49" fontId="3" fillId="0" borderId="17" xfId="0" applyNumberFormat="1" applyFont="1" applyBorder="1" applyAlignment="1">
      <alignment horizontal="left"/>
    </xf>
    <xf numFmtId="49" fontId="3" fillId="33" borderId="18" xfId="0" applyNumberFormat="1" applyFont="1" applyFill="1" applyBorder="1" applyAlignment="1" applyProtection="1">
      <alignment horizontal="left" vertical="center" wrapText="1"/>
      <protection locked="0"/>
    </xf>
    <xf numFmtId="49" fontId="3" fillId="33" borderId="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0" xfId="0" applyBorder="1" applyAlignment="1">
      <alignment horizontal="left"/>
    </xf>
    <xf numFmtId="49" fontId="3" fillId="19" borderId="18" xfId="0" applyNumberFormat="1" applyFont="1" applyFill="1" applyBorder="1" applyAlignment="1">
      <alignment horizontal="left"/>
    </xf>
    <xf numFmtId="49" fontId="3" fillId="19" borderId="16" xfId="0" applyNumberFormat="1" applyFont="1" applyFill="1" applyBorder="1" applyAlignment="1">
      <alignment horizontal="left"/>
    </xf>
    <xf numFmtId="14" fontId="3" fillId="33" borderId="0" xfId="0" applyNumberFormat="1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left"/>
    </xf>
    <xf numFmtId="0" fontId="37" fillId="33" borderId="0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/>
    </xf>
    <xf numFmtId="0" fontId="37" fillId="33" borderId="0" xfId="0" applyFont="1" applyFill="1" applyBorder="1" applyAlignment="1">
      <alignment/>
    </xf>
    <xf numFmtId="0" fontId="37" fillId="33" borderId="0" xfId="0" applyFont="1" applyFill="1" applyBorder="1" applyAlignment="1">
      <alignment vertical="center"/>
    </xf>
    <xf numFmtId="4" fontId="3" fillId="33" borderId="0" xfId="0" applyNumberFormat="1" applyFont="1" applyFill="1" applyBorder="1" applyAlignment="1" applyProtection="1">
      <alignment horizontal="center"/>
      <protection locked="0"/>
    </xf>
    <xf numFmtId="1" fontId="3" fillId="33" borderId="0" xfId="0" applyNumberFormat="1" applyFont="1" applyFill="1" applyBorder="1" applyAlignment="1" applyProtection="1">
      <alignment horizontal="center"/>
      <protection locked="0"/>
    </xf>
    <xf numFmtId="49" fontId="3" fillId="33" borderId="0" xfId="0" applyNumberFormat="1" applyFont="1" applyFill="1" applyBorder="1" applyAlignment="1" applyProtection="1">
      <alignment horizontal="center"/>
      <protection locked="0"/>
    </xf>
    <xf numFmtId="14" fontId="3" fillId="33" borderId="0" xfId="0" applyNumberFormat="1" applyFont="1" applyFill="1" applyBorder="1" applyAlignment="1" applyProtection="1">
      <alignment horizontal="center"/>
      <protection locked="0"/>
    </xf>
    <xf numFmtId="49" fontId="27" fillId="33" borderId="0" xfId="0" applyNumberFormat="1" applyFont="1" applyFill="1" applyBorder="1" applyAlignment="1">
      <alignment horizontal="center" wrapText="1"/>
    </xf>
    <xf numFmtId="14" fontId="3" fillId="33" borderId="0" xfId="0" applyNumberFormat="1" applyFont="1" applyFill="1" applyBorder="1" applyAlignment="1" applyProtection="1">
      <alignment vertical="center"/>
      <protection locked="0"/>
    </xf>
    <xf numFmtId="14" fontId="3" fillId="33" borderId="0" xfId="0" applyNumberFormat="1" applyFont="1" applyFill="1" applyBorder="1" applyAlignment="1" applyProtection="1">
      <alignment horizontal="center" vertical="center"/>
      <protection locked="0"/>
    </xf>
    <xf numFmtId="4" fontId="3" fillId="33" borderId="0" xfId="0" applyNumberFormat="1" applyFont="1" applyFill="1" applyBorder="1" applyAlignment="1">
      <alignment horizontal="center" vertical="center"/>
    </xf>
    <xf numFmtId="14" fontId="3" fillId="33" borderId="0" xfId="0" applyNumberFormat="1" applyFont="1" applyFill="1" applyBorder="1" applyAlignment="1">
      <alignment vertical="center"/>
    </xf>
    <xf numFmtId="4" fontId="3" fillId="33" borderId="0" xfId="0" applyNumberFormat="1" applyFont="1" applyFill="1" applyBorder="1" applyAlignment="1">
      <alignment horizontal="right"/>
    </xf>
    <xf numFmtId="1" fontId="3" fillId="33" borderId="0" xfId="0" applyNumberFormat="1" applyFont="1" applyFill="1" applyBorder="1" applyAlignment="1">
      <alignment horizontal="center"/>
    </xf>
    <xf numFmtId="49" fontId="3" fillId="33" borderId="0" xfId="0" applyNumberFormat="1" applyFont="1" applyFill="1" applyBorder="1" applyAlignment="1">
      <alignment horizontal="center"/>
    </xf>
    <xf numFmtId="4" fontId="3" fillId="33" borderId="0" xfId="0" applyNumberFormat="1" applyFont="1" applyFill="1" applyBorder="1" applyAlignment="1">
      <alignment horizontal="center"/>
    </xf>
    <xf numFmtId="49" fontId="3" fillId="33" borderId="0" xfId="0" applyNumberFormat="1" applyFont="1" applyFill="1" applyBorder="1" applyAlignment="1" applyProtection="1">
      <alignment vertical="center"/>
      <protection locked="0"/>
    </xf>
    <xf numFmtId="3" fontId="3" fillId="33" borderId="0" xfId="0" applyNumberFormat="1" applyFont="1" applyFill="1" applyBorder="1" applyAlignment="1">
      <alignment horizontal="center" vertical="center"/>
    </xf>
    <xf numFmtId="49" fontId="27" fillId="34" borderId="10" xfId="0" applyNumberFormat="1" applyFont="1" applyFill="1" applyBorder="1" applyAlignment="1">
      <alignment horizontal="center" vertical="center" wrapText="1"/>
    </xf>
    <xf numFmtId="49" fontId="3" fillId="33" borderId="11" xfId="0" applyNumberFormat="1" applyFont="1" applyFill="1" applyBorder="1" applyAlignment="1" applyProtection="1">
      <alignment horizontal="center" vertical="center"/>
      <protection locked="0"/>
    </xf>
    <xf numFmtId="49" fontId="3" fillId="33" borderId="22" xfId="0" applyNumberFormat="1" applyFont="1" applyFill="1" applyBorder="1" applyAlignment="1" applyProtection="1">
      <alignment horizontal="center" vertical="center"/>
      <protection locked="0"/>
    </xf>
    <xf numFmtId="4" fontId="0" fillId="0" borderId="0" xfId="0" applyNumberFormat="1" applyAlignment="1">
      <alignment horizontal="center" vertical="center"/>
    </xf>
    <xf numFmtId="49" fontId="3" fillId="0" borderId="17" xfId="0" applyNumberFormat="1" applyFont="1" applyBorder="1" applyAlignment="1">
      <alignment horizontal="center"/>
    </xf>
    <xf numFmtId="49" fontId="3" fillId="0" borderId="18" xfId="0" applyNumberFormat="1" applyFont="1" applyBorder="1" applyAlignment="1">
      <alignment/>
    </xf>
    <xf numFmtId="49" fontId="3" fillId="0" borderId="17" xfId="0" applyNumberFormat="1" applyFont="1" applyBorder="1" applyAlignment="1">
      <alignment horizontal="center" vertical="center"/>
    </xf>
    <xf numFmtId="49" fontId="3" fillId="19" borderId="17" xfId="0" applyNumberFormat="1" applyFont="1" applyFill="1" applyBorder="1" applyAlignment="1">
      <alignment horizontal="left"/>
    </xf>
    <xf numFmtId="49" fontId="3" fillId="35" borderId="11" xfId="0" applyNumberFormat="1" applyFont="1" applyFill="1" applyBorder="1" applyAlignment="1">
      <alignment horizontal="center"/>
    </xf>
    <xf numFmtId="49" fontId="3" fillId="35" borderId="11" xfId="0" applyNumberFormat="1" applyFont="1" applyFill="1" applyBorder="1" applyAlignment="1">
      <alignment horizontal="center" vertical="center"/>
    </xf>
    <xf numFmtId="4" fontId="0" fillId="35" borderId="10" xfId="0" applyNumberFormat="1" applyFill="1" applyBorder="1" applyAlignment="1">
      <alignment horizontal="center"/>
    </xf>
    <xf numFmtId="4" fontId="0" fillId="35" borderId="10" xfId="0" applyNumberFormat="1" applyFill="1" applyBorder="1" applyAlignment="1">
      <alignment horizontal="center" vertical="center"/>
    </xf>
    <xf numFmtId="49" fontId="27" fillId="34" borderId="1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" fontId="3" fillId="35" borderId="17" xfId="0" applyNumberFormat="1" applyFont="1" applyFill="1" applyBorder="1" applyAlignment="1" applyProtection="1">
      <alignment horizontal="right" vertical="center"/>
      <protection locked="0"/>
    </xf>
    <xf numFmtId="179" fontId="3" fillId="35" borderId="10" xfId="47" applyFont="1" applyFill="1" applyBorder="1" applyAlignment="1" applyProtection="1">
      <alignment horizontal="center" vertical="center"/>
      <protection locked="0"/>
    </xf>
    <xf numFmtId="3" fontId="3" fillId="0" borderId="0" xfId="0" applyNumberFormat="1" applyFont="1" applyFill="1" applyBorder="1" applyAlignment="1" applyProtection="1">
      <alignment horizontal="center" vertical="center"/>
      <protection locked="0"/>
    </xf>
    <xf numFmtId="3" fontId="3" fillId="35" borderId="10" xfId="0" applyNumberFormat="1" applyFont="1" applyFill="1" applyBorder="1" applyAlignment="1" applyProtection="1">
      <alignment horizontal="center" vertical="center"/>
      <protection locked="0"/>
    </xf>
    <xf numFmtId="3" fontId="3" fillId="33" borderId="0" xfId="0" applyNumberFormat="1" applyFont="1" applyFill="1" applyBorder="1" applyAlignment="1" applyProtection="1">
      <alignment horizontal="center" vertical="center"/>
      <protection locked="0"/>
    </xf>
    <xf numFmtId="14" fontId="3" fillId="35" borderId="16" xfId="0" applyNumberFormat="1" applyFont="1" applyFill="1" applyBorder="1" applyAlignment="1">
      <alignment horizontal="center" vertical="center"/>
    </xf>
    <xf numFmtId="0" fontId="58" fillId="0" borderId="0" xfId="0" applyFont="1" applyBorder="1" applyAlignment="1">
      <alignment/>
    </xf>
    <xf numFmtId="49" fontId="61" fillId="0" borderId="0" xfId="0" applyNumberFormat="1" applyFont="1" applyFill="1" applyBorder="1" applyAlignment="1">
      <alignment horizontal="center"/>
    </xf>
    <xf numFmtId="49" fontId="61" fillId="0" borderId="0" xfId="0" applyNumberFormat="1" applyFont="1" applyFill="1" applyBorder="1" applyAlignment="1">
      <alignment/>
    </xf>
    <xf numFmtId="49" fontId="66" fillId="0" borderId="0" xfId="0" applyNumberFormat="1" applyFont="1" applyFill="1" applyBorder="1" applyAlignment="1">
      <alignment horizontal="center" wrapText="1"/>
    </xf>
    <xf numFmtId="14" fontId="61" fillId="0" borderId="0" xfId="0" applyNumberFormat="1" applyFont="1" applyFill="1" applyBorder="1" applyAlignment="1">
      <alignment horizontal="center"/>
    </xf>
    <xf numFmtId="14" fontId="67" fillId="0" borderId="0" xfId="0" applyNumberFormat="1" applyFont="1" applyFill="1" applyBorder="1" applyAlignment="1">
      <alignment horizontal="center"/>
    </xf>
    <xf numFmtId="4" fontId="67" fillId="0" borderId="0" xfId="0" applyNumberFormat="1" applyFont="1" applyFill="1" applyBorder="1" applyAlignment="1" applyProtection="1">
      <alignment horizontal="center"/>
      <protection locked="0"/>
    </xf>
    <xf numFmtId="14" fontId="68" fillId="35" borderId="16" xfId="0" applyNumberFormat="1" applyFont="1" applyFill="1" applyBorder="1" applyAlignment="1" applyProtection="1">
      <alignment horizontal="center" vertical="center"/>
      <protection locked="0"/>
    </xf>
    <xf numFmtId="14" fontId="68" fillId="35" borderId="10" xfId="0" applyNumberFormat="1" applyFont="1" applyFill="1" applyBorder="1" applyAlignment="1" applyProtection="1">
      <alignment horizontal="center" vertical="center"/>
      <protection locked="0"/>
    </xf>
    <xf numFmtId="49" fontId="68" fillId="35" borderId="10" xfId="0" applyNumberFormat="1" applyFont="1" applyFill="1" applyBorder="1" applyAlignment="1">
      <alignment horizontal="center" vertical="center"/>
    </xf>
    <xf numFmtId="49" fontId="68" fillId="35" borderId="10" xfId="0" applyNumberFormat="1" applyFont="1" applyFill="1" applyBorder="1" applyAlignment="1" applyProtection="1">
      <alignment horizontal="center" vertical="center"/>
      <protection locked="0"/>
    </xf>
    <xf numFmtId="14" fontId="68" fillId="35" borderId="12" xfId="0" applyNumberFormat="1" applyFont="1" applyFill="1" applyBorder="1" applyAlignment="1" applyProtection="1">
      <alignment horizontal="center" vertical="center"/>
      <protection locked="0"/>
    </xf>
    <xf numFmtId="49" fontId="68" fillId="0" borderId="10" xfId="0" applyNumberFormat="1" applyFont="1" applyFill="1" applyBorder="1" applyAlignment="1" applyProtection="1">
      <alignment horizontal="center" vertical="center"/>
      <protection locked="0"/>
    </xf>
    <xf numFmtId="49" fontId="68" fillId="33" borderId="10" xfId="0" applyNumberFormat="1" applyFont="1" applyFill="1" applyBorder="1" applyAlignment="1" applyProtection="1">
      <alignment horizontal="center"/>
      <protection locked="0"/>
    </xf>
    <xf numFmtId="49" fontId="68" fillId="0" borderId="10" xfId="0" applyNumberFormat="1" applyFont="1" applyFill="1" applyBorder="1" applyAlignment="1">
      <alignment horizontal="center" vertical="center"/>
    </xf>
    <xf numFmtId="14" fontId="68" fillId="35" borderId="16" xfId="0" applyNumberFormat="1" applyFont="1" applyFill="1" applyBorder="1" applyAlignment="1">
      <alignment horizontal="center" vertical="center"/>
    </xf>
    <xf numFmtId="49" fontId="3" fillId="34" borderId="10" xfId="0" applyNumberFormat="1" applyFont="1" applyFill="1" applyBorder="1" applyAlignment="1">
      <alignment horizontal="center" vertical="center" wrapText="1"/>
    </xf>
    <xf numFmtId="179" fontId="68" fillId="35" borderId="16" xfId="47" applyFont="1" applyFill="1" applyBorder="1" applyAlignment="1">
      <alignment horizontal="center" vertical="center"/>
    </xf>
    <xf numFmtId="49" fontId="68" fillId="33" borderId="10" xfId="0" applyNumberFormat="1" applyFont="1" applyFill="1" applyBorder="1" applyAlignment="1" applyProtection="1">
      <alignment horizontal="center" vertical="center"/>
      <protection locked="0"/>
    </xf>
    <xf numFmtId="14" fontId="68" fillId="33" borderId="12" xfId="0" applyNumberFormat="1" applyFont="1" applyFill="1" applyBorder="1" applyAlignment="1" applyProtection="1">
      <alignment horizontal="center" vertical="center"/>
      <protection locked="0"/>
    </xf>
    <xf numFmtId="49" fontId="68" fillId="33" borderId="12" xfId="0" applyNumberFormat="1" applyFont="1" applyFill="1" applyBorder="1" applyAlignment="1">
      <alignment horizontal="center" vertical="center" wrapText="1"/>
    </xf>
    <xf numFmtId="49" fontId="68" fillId="33" borderId="16" xfId="0" applyNumberFormat="1" applyFont="1" applyFill="1" applyBorder="1" applyAlignment="1" applyProtection="1">
      <alignment horizontal="center" vertical="center"/>
      <protection locked="0"/>
    </xf>
    <xf numFmtId="14" fontId="68" fillId="33" borderId="10" xfId="0" applyNumberFormat="1" applyFont="1" applyFill="1" applyBorder="1" applyAlignment="1" applyProtection="1">
      <alignment horizontal="center" vertical="center"/>
      <protection locked="0"/>
    </xf>
    <xf numFmtId="3" fontId="68" fillId="33" borderId="0" xfId="0" applyNumberFormat="1" applyFont="1" applyFill="1" applyAlignment="1">
      <alignment horizontal="center" vertical="center"/>
    </xf>
    <xf numFmtId="14" fontId="68" fillId="33" borderId="10" xfId="0" applyNumberFormat="1" applyFont="1" applyFill="1" applyBorder="1" applyAlignment="1">
      <alignment horizontal="center" vertical="center"/>
    </xf>
    <xf numFmtId="49" fontId="68" fillId="35" borderId="11" xfId="0" applyNumberFormat="1" applyFont="1" applyFill="1" applyBorder="1" applyAlignment="1" applyProtection="1">
      <alignment horizontal="center" vertical="center"/>
      <protection locked="0"/>
    </xf>
    <xf numFmtId="4" fontId="68" fillId="35" borderId="10" xfId="0" applyNumberFormat="1" applyFont="1" applyFill="1" applyBorder="1" applyAlignment="1" applyProtection="1">
      <alignment horizontal="center" vertical="center"/>
      <protection locked="0"/>
    </xf>
    <xf numFmtId="14" fontId="68" fillId="33" borderId="16" xfId="0" applyNumberFormat="1" applyFont="1" applyFill="1" applyBorder="1" applyAlignment="1" applyProtection="1">
      <alignment horizontal="center" vertical="center"/>
      <protection locked="0"/>
    </xf>
    <xf numFmtId="49" fontId="68" fillId="33" borderId="12" xfId="0" applyNumberFormat="1" applyFont="1" applyFill="1" applyBorder="1" applyAlignment="1" applyProtection="1">
      <alignment horizontal="center"/>
      <protection locked="0"/>
    </xf>
    <xf numFmtId="49" fontId="68" fillId="33" borderId="11" xfId="0" applyNumberFormat="1" applyFont="1" applyFill="1" applyBorder="1" applyAlignment="1" applyProtection="1">
      <alignment horizontal="center" vertical="center"/>
      <protection locked="0"/>
    </xf>
    <xf numFmtId="4" fontId="68" fillId="33" borderId="10" xfId="0" applyNumberFormat="1" applyFont="1" applyFill="1" applyBorder="1" applyAlignment="1" applyProtection="1">
      <alignment horizontal="center" vertical="center"/>
      <protection locked="0"/>
    </xf>
    <xf numFmtId="49" fontId="68" fillId="33" borderId="10" xfId="0" applyNumberFormat="1" applyFont="1" applyFill="1" applyBorder="1" applyAlignment="1">
      <alignment horizontal="center" vertical="center"/>
    </xf>
    <xf numFmtId="49" fontId="68" fillId="0" borderId="18" xfId="0" applyNumberFormat="1" applyFont="1" applyFill="1" applyBorder="1" applyAlignment="1" applyProtection="1">
      <alignment horizontal="center" vertical="center"/>
      <protection locked="0"/>
    </xf>
    <xf numFmtId="14" fontId="68" fillId="33" borderId="23" xfId="0" applyNumberFormat="1" applyFont="1" applyFill="1" applyBorder="1" applyAlignment="1" applyProtection="1">
      <alignment horizontal="center" vertical="center"/>
      <protection locked="0"/>
    </xf>
    <xf numFmtId="49" fontId="68" fillId="0" borderId="16" xfId="0" applyNumberFormat="1" applyFont="1" applyFill="1" applyBorder="1" applyAlignment="1" applyProtection="1">
      <alignment horizontal="center" vertical="center"/>
      <protection locked="0"/>
    </xf>
    <xf numFmtId="3" fontId="68" fillId="33" borderId="10" xfId="0" applyNumberFormat="1" applyFont="1" applyFill="1" applyBorder="1" applyAlignment="1">
      <alignment horizontal="center" vertical="center"/>
    </xf>
    <xf numFmtId="49" fontId="68" fillId="0" borderId="12" xfId="0" applyNumberFormat="1" applyFont="1" applyFill="1" applyBorder="1" applyAlignment="1" applyProtection="1">
      <alignment horizontal="center" vertical="center"/>
      <protection locked="0"/>
    </xf>
    <xf numFmtId="14" fontId="3" fillId="35" borderId="10" xfId="0" applyNumberFormat="1" applyFont="1" applyFill="1" applyBorder="1" applyAlignment="1" applyProtection="1">
      <alignment horizontal="right" vertical="center"/>
      <protection locked="0"/>
    </xf>
    <xf numFmtId="49" fontId="3" fillId="0" borderId="10" xfId="0" applyNumberFormat="1" applyFont="1" applyFill="1" applyBorder="1" applyAlignment="1" applyProtection="1">
      <alignment/>
      <protection locked="0"/>
    </xf>
    <xf numFmtId="49" fontId="3" fillId="0" borderId="10" xfId="0" applyNumberFormat="1" applyFont="1" applyFill="1" applyBorder="1" applyAlignment="1" applyProtection="1">
      <alignment horizontal="right"/>
      <protection locked="0"/>
    </xf>
    <xf numFmtId="4" fontId="3" fillId="0" borderId="10" xfId="0" applyNumberFormat="1" applyFont="1" applyFill="1" applyBorder="1" applyAlignment="1" applyProtection="1">
      <alignment vertical="center"/>
      <protection locked="0"/>
    </xf>
    <xf numFmtId="0" fontId="41" fillId="0" borderId="0" xfId="0" applyFont="1" applyAlignment="1">
      <alignment/>
    </xf>
    <xf numFmtId="1" fontId="3" fillId="33" borderId="10" xfId="0" applyNumberFormat="1" applyFont="1" applyFill="1" applyBorder="1" applyAlignment="1" applyProtection="1">
      <alignment horizontal="center"/>
      <protection locked="0"/>
    </xf>
    <xf numFmtId="0" fontId="37" fillId="0" borderId="0" xfId="0" applyFont="1" applyAlignment="1">
      <alignment/>
    </xf>
    <xf numFmtId="49" fontId="27" fillId="34" borderId="10" xfId="0" applyNumberFormat="1" applyFont="1" applyFill="1" applyBorder="1" applyAlignment="1">
      <alignment horizontal="center" vertical="center" wrapText="1"/>
    </xf>
    <xf numFmtId="3" fontId="68" fillId="0" borderId="0" xfId="0" applyNumberFormat="1" applyFont="1" applyFill="1" applyBorder="1" applyAlignment="1" applyProtection="1">
      <alignment horizontal="right" vertical="center"/>
      <protection locked="0"/>
    </xf>
    <xf numFmtId="0" fontId="0" fillId="33" borderId="0" xfId="0" applyFill="1" applyAlignment="1">
      <alignment/>
    </xf>
    <xf numFmtId="49" fontId="3" fillId="33" borderId="17" xfId="0" applyNumberFormat="1" applyFont="1" applyFill="1" applyBorder="1" applyAlignment="1">
      <alignment horizontal="left"/>
    </xf>
    <xf numFmtId="49" fontId="3" fillId="33" borderId="22" xfId="0" applyNumberFormat="1" applyFont="1" applyFill="1" applyBorder="1" applyAlignment="1">
      <alignment horizontal="left"/>
    </xf>
    <xf numFmtId="49" fontId="3" fillId="33" borderId="0" xfId="0" applyNumberFormat="1" applyFont="1" applyFill="1" applyBorder="1" applyAlignment="1">
      <alignment horizontal="left"/>
    </xf>
    <xf numFmtId="49" fontId="3" fillId="19" borderId="10" xfId="0" applyNumberFormat="1" applyFont="1" applyFill="1" applyBorder="1" applyAlignment="1" applyProtection="1">
      <alignment horizontal="left" vertical="center" wrapText="1"/>
      <protection locked="0"/>
    </xf>
    <xf numFmtId="49" fontId="3" fillId="34" borderId="17" xfId="0" applyNumberFormat="1" applyFont="1" applyFill="1" applyBorder="1" applyAlignment="1">
      <alignment horizontal="center" vertical="center" wrapText="1"/>
    </xf>
    <xf numFmtId="49" fontId="27" fillId="0" borderId="10" xfId="0" applyNumberFormat="1" applyFont="1" applyFill="1" applyBorder="1" applyAlignment="1">
      <alignment horizontal="center" wrapText="1"/>
    </xf>
    <xf numFmtId="49" fontId="3" fillId="36" borderId="16" xfId="0" applyNumberFormat="1" applyFont="1" applyFill="1" applyBorder="1" applyAlignment="1" applyProtection="1">
      <alignment horizontal="left" vertical="center" wrapText="1"/>
      <protection locked="0"/>
    </xf>
    <xf numFmtId="0" fontId="62" fillId="13" borderId="16" xfId="0" applyFont="1" applyFill="1" applyBorder="1" applyAlignment="1">
      <alignment horizontal="left" vertical="center" wrapText="1"/>
    </xf>
    <xf numFmtId="49" fontId="27" fillId="0" borderId="10" xfId="0" applyNumberFormat="1" applyFont="1" applyFill="1" applyBorder="1" applyAlignment="1" applyProtection="1">
      <alignment horizontal="left" vertical="center" wrapText="1"/>
      <protection locked="0"/>
    </xf>
    <xf numFmtId="14" fontId="27" fillId="33" borderId="10" xfId="0" applyNumberFormat="1" applyFont="1" applyFill="1" applyBorder="1" applyAlignment="1" applyProtection="1">
      <alignment horizontal="center" vertical="center"/>
      <protection locked="0"/>
    </xf>
    <xf numFmtId="49" fontId="27" fillId="34" borderId="10" xfId="0" applyNumberFormat="1" applyFont="1" applyFill="1" applyBorder="1" applyAlignment="1">
      <alignment horizontal="center" vertical="center" wrapText="1"/>
    </xf>
    <xf numFmtId="49" fontId="3" fillId="36" borderId="10" xfId="0" applyNumberFormat="1" applyFont="1" applyFill="1" applyBorder="1" applyAlignment="1" applyProtection="1">
      <alignment horizontal="left" vertical="center" wrapText="1"/>
      <protection locked="0"/>
    </xf>
    <xf numFmtId="49" fontId="3" fillId="36" borderId="17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8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49" fontId="27" fillId="34" borderId="11" xfId="0" applyNumberFormat="1" applyFont="1" applyFill="1" applyBorder="1" applyAlignment="1">
      <alignment horizontal="center" vertical="center"/>
    </xf>
    <xf numFmtId="49" fontId="27" fillId="34" borderId="24" xfId="0" applyNumberFormat="1" applyFont="1" applyFill="1" applyBorder="1" applyAlignment="1">
      <alignment horizontal="center" vertical="center"/>
    </xf>
    <xf numFmtId="49" fontId="27" fillId="34" borderId="12" xfId="0" applyNumberFormat="1" applyFont="1" applyFill="1" applyBorder="1" applyAlignment="1">
      <alignment horizontal="center" vertical="center"/>
    </xf>
    <xf numFmtId="49" fontId="27" fillId="33" borderId="10" xfId="0" applyNumberFormat="1" applyFont="1" applyFill="1" applyBorder="1" applyAlignment="1">
      <alignment horizontal="left" vertical="center"/>
    </xf>
    <xf numFmtId="49" fontId="27" fillId="34" borderId="11" xfId="0" applyNumberFormat="1" applyFont="1" applyFill="1" applyBorder="1" applyAlignment="1">
      <alignment horizontal="left" vertical="center"/>
    </xf>
    <xf numFmtId="49" fontId="27" fillId="34" borderId="12" xfId="0" applyNumberFormat="1" applyFont="1" applyFill="1" applyBorder="1" applyAlignment="1">
      <alignment horizontal="left" vertical="center"/>
    </xf>
    <xf numFmtId="49" fontId="27" fillId="34" borderId="17" xfId="0" applyNumberFormat="1" applyFont="1" applyFill="1" applyBorder="1" applyAlignment="1">
      <alignment horizontal="center" vertical="center"/>
    </xf>
    <xf numFmtId="49" fontId="27" fillId="34" borderId="16" xfId="0" applyNumberFormat="1" applyFont="1" applyFill="1" applyBorder="1" applyAlignment="1">
      <alignment horizontal="center" vertical="center"/>
    </xf>
    <xf numFmtId="49" fontId="30" fillId="37" borderId="0" xfId="52" applyNumberFormat="1" applyFont="1" applyFill="1" applyAlignment="1">
      <alignment horizontal="center"/>
      <protection/>
    </xf>
    <xf numFmtId="0" fontId="62" fillId="19" borderId="17" xfId="0" applyFont="1" applyFill="1" applyBorder="1" applyAlignment="1">
      <alignment horizontal="left" vertical="center" wrapText="1"/>
    </xf>
    <xf numFmtId="0" fontId="62" fillId="19" borderId="18" xfId="0" applyFont="1" applyFill="1" applyBorder="1" applyAlignment="1">
      <alignment horizontal="left" vertical="center" wrapText="1"/>
    </xf>
    <xf numFmtId="0" fontId="62" fillId="19" borderId="16" xfId="0" applyFont="1" applyFill="1" applyBorder="1" applyAlignment="1">
      <alignment horizontal="left" vertical="center" wrapText="1"/>
    </xf>
    <xf numFmtId="49" fontId="30" fillId="38" borderId="0" xfId="52" applyNumberFormat="1" applyFont="1" applyFill="1" applyAlignment="1">
      <alignment horizontal="center"/>
      <protection/>
    </xf>
    <xf numFmtId="49" fontId="27" fillId="34" borderId="11" xfId="0" applyNumberFormat="1" applyFont="1" applyFill="1" applyBorder="1" applyAlignment="1">
      <alignment horizontal="center" vertical="center" wrapText="1"/>
    </xf>
    <xf numFmtId="49" fontId="27" fillId="34" borderId="12" xfId="0" applyNumberFormat="1" applyFont="1" applyFill="1" applyBorder="1" applyAlignment="1">
      <alignment horizontal="center" vertical="center" wrapText="1"/>
    </xf>
    <xf numFmtId="49" fontId="3" fillId="33" borderId="10" xfId="52" applyNumberFormat="1" applyFont="1" applyFill="1" applyBorder="1" applyAlignment="1">
      <alignment horizontal="left"/>
      <protection/>
    </xf>
    <xf numFmtId="0" fontId="0" fillId="33" borderId="10" xfId="0" applyFill="1" applyBorder="1" applyAlignment="1">
      <alignment horizontal="left"/>
    </xf>
    <xf numFmtId="49" fontId="3" fillId="19" borderId="17" xfId="0" applyNumberFormat="1" applyFont="1" applyFill="1" applyBorder="1" applyAlignment="1" applyProtection="1">
      <alignment horizontal="left" vertical="center" wrapText="1"/>
      <protection locked="0"/>
    </xf>
    <xf numFmtId="49" fontId="3" fillId="19" borderId="18" xfId="0" applyNumberFormat="1" applyFont="1" applyFill="1" applyBorder="1" applyAlignment="1" applyProtection="1">
      <alignment horizontal="left" vertical="center" wrapText="1"/>
      <protection locked="0"/>
    </xf>
    <xf numFmtId="49" fontId="3" fillId="19" borderId="16" xfId="0" applyNumberFormat="1" applyFont="1" applyFill="1" applyBorder="1" applyAlignment="1" applyProtection="1">
      <alignment horizontal="left" vertical="center" wrapText="1"/>
      <protection locked="0"/>
    </xf>
    <xf numFmtId="0" fontId="62" fillId="33" borderId="10" xfId="0" applyFont="1" applyFill="1" applyBorder="1" applyAlignment="1">
      <alignment horizontal="left"/>
    </xf>
    <xf numFmtId="0" fontId="3" fillId="33" borderId="0" xfId="0" applyFont="1" applyFill="1" applyBorder="1" applyAlignment="1">
      <alignment horizontal="left" vertical="center" wrapText="1"/>
    </xf>
    <xf numFmtId="49" fontId="3" fillId="19" borderId="10" xfId="0" applyNumberFormat="1" applyFont="1" applyFill="1" applyBorder="1" applyAlignment="1" applyProtection="1">
      <alignment horizontal="left" vertical="center" wrapText="1"/>
      <protection locked="0"/>
    </xf>
    <xf numFmtId="49" fontId="3" fillId="36" borderId="18" xfId="0" applyNumberFormat="1" applyFont="1" applyFill="1" applyBorder="1" applyAlignment="1" applyProtection="1">
      <alignment horizontal="left" vertical="center" wrapText="1"/>
      <protection locked="0"/>
    </xf>
    <xf numFmtId="49" fontId="3" fillId="36" borderId="16" xfId="0" applyNumberFormat="1" applyFont="1" applyFill="1" applyBorder="1" applyAlignment="1" applyProtection="1">
      <alignment horizontal="left" vertical="center" wrapText="1"/>
      <protection locked="0"/>
    </xf>
    <xf numFmtId="0" fontId="62" fillId="13" borderId="17" xfId="0" applyFont="1" applyFill="1" applyBorder="1" applyAlignment="1">
      <alignment horizontal="left" vertical="center" wrapText="1"/>
    </xf>
    <xf numFmtId="0" fontId="62" fillId="13" borderId="18" xfId="0" applyFont="1" applyFill="1" applyBorder="1" applyAlignment="1">
      <alignment horizontal="left" vertical="center" wrapText="1"/>
    </xf>
    <xf numFmtId="0" fontId="62" fillId="13" borderId="16" xfId="0" applyFont="1" applyFill="1" applyBorder="1" applyAlignment="1">
      <alignment horizontal="left" vertical="center" wrapText="1"/>
    </xf>
    <xf numFmtId="49" fontId="27" fillId="34" borderId="10" xfId="0" applyNumberFormat="1" applyFont="1" applyFill="1" applyBorder="1" applyAlignment="1">
      <alignment horizontal="center" vertical="center"/>
    </xf>
    <xf numFmtId="0" fontId="3" fillId="13" borderId="17" xfId="0" applyFont="1" applyFill="1" applyBorder="1" applyAlignment="1">
      <alignment horizontal="left" vertical="center" wrapText="1"/>
    </xf>
    <xf numFmtId="0" fontId="3" fillId="13" borderId="18" xfId="0" applyFont="1" applyFill="1" applyBorder="1" applyAlignment="1">
      <alignment horizontal="left" vertical="center" wrapText="1"/>
    </xf>
    <xf numFmtId="0" fontId="3" fillId="13" borderId="16" xfId="0" applyFont="1" applyFill="1" applyBorder="1" applyAlignment="1">
      <alignment horizontal="left" vertical="center" wrapText="1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84"/>
  <sheetViews>
    <sheetView tabSelected="1" zoomScale="70" zoomScaleNormal="70" zoomScalePageLayoutView="0" workbookViewId="0" topLeftCell="A1">
      <pane ySplit="1" topLeftCell="A2" activePane="bottomLeft" state="frozen"/>
      <selection pane="topLeft" activeCell="A1" sqref="A1"/>
      <selection pane="bottomLeft" activeCell="F4" sqref="F4"/>
    </sheetView>
  </sheetViews>
  <sheetFormatPr defaultColWidth="11.421875" defaultRowHeight="15"/>
  <cols>
    <col min="1" max="1" width="48.140625" style="0" customWidth="1"/>
    <col min="2" max="2" width="11.57421875" style="0" bestFit="1" customWidth="1"/>
    <col min="3" max="3" width="16.28125" style="0" customWidth="1"/>
    <col min="4" max="4" width="14.421875" style="0" customWidth="1"/>
    <col min="5" max="5" width="13.28125" style="0" customWidth="1"/>
    <col min="6" max="6" width="13.421875" style="0" customWidth="1"/>
    <col min="7" max="7" width="12.57421875" style="0" customWidth="1"/>
    <col min="8" max="8" width="16.8515625" style="11" customWidth="1"/>
    <col min="9" max="9" width="13.8515625" style="11" customWidth="1"/>
    <col min="10" max="10" width="11.57421875" style="0" bestFit="1" customWidth="1"/>
    <col min="11" max="11" width="16.28125" style="0" customWidth="1"/>
    <col min="12" max="12" width="14.140625" style="0" customWidth="1"/>
    <col min="13" max="13" width="16.7109375" style="0" customWidth="1"/>
    <col min="14" max="14" width="15.7109375" style="0" customWidth="1"/>
    <col min="15" max="15" width="16.140625" style="0" customWidth="1"/>
    <col min="16" max="16" width="15.7109375" style="0" customWidth="1"/>
    <col min="17" max="17" width="16.28125" style="0" customWidth="1"/>
    <col min="18" max="18" width="14.7109375" style="0" customWidth="1"/>
    <col min="19" max="19" width="16.00390625" style="0" customWidth="1"/>
    <col min="20" max="20" width="14.8515625" style="0" customWidth="1"/>
    <col min="21" max="21" width="17.140625" style="0" customWidth="1"/>
    <col min="22" max="16384" width="9.140625" style="0" customWidth="1"/>
  </cols>
  <sheetData>
    <row r="1" ht="15"/>
    <row r="2" spans="1:9" ht="18.75">
      <c r="A2" s="366" t="s">
        <v>43</v>
      </c>
      <c r="B2" s="366"/>
      <c r="C2" s="366"/>
      <c r="E2" s="88"/>
      <c r="F2" s="2"/>
      <c r="G2" s="370" t="s">
        <v>111</v>
      </c>
      <c r="H2" s="370"/>
      <c r="I2" s="370"/>
    </row>
    <row r="3" spans="2:9" ht="15">
      <c r="B3" s="1"/>
      <c r="C3" s="1"/>
      <c r="D3" s="1"/>
      <c r="E3" s="1"/>
      <c r="F3" s="1"/>
      <c r="G3" s="1"/>
      <c r="H3" s="195"/>
      <c r="I3" s="195"/>
    </row>
    <row r="4" spans="1:9" ht="15.75">
      <c r="A4" s="3" t="s">
        <v>64</v>
      </c>
      <c r="C4" s="1"/>
      <c r="D4" s="1"/>
      <c r="E4" s="1"/>
      <c r="F4" s="1"/>
      <c r="G4" s="1"/>
      <c r="H4" s="195"/>
      <c r="I4" s="195"/>
    </row>
    <row r="5" spans="2:10" ht="15.75">
      <c r="B5" s="3"/>
      <c r="C5" s="1"/>
      <c r="D5" s="1"/>
      <c r="E5" s="1"/>
      <c r="F5" s="1"/>
      <c r="G5" s="9"/>
      <c r="H5" s="211"/>
      <c r="I5" s="211"/>
      <c r="J5" s="112"/>
    </row>
    <row r="6" spans="1:10" ht="15.75">
      <c r="A6" s="362" t="s">
        <v>45</v>
      </c>
      <c r="B6" s="363"/>
      <c r="C6" s="373" t="s">
        <v>46</v>
      </c>
      <c r="D6" s="373"/>
      <c r="E6" s="373"/>
      <c r="F6" s="373"/>
      <c r="G6" s="10"/>
      <c r="H6" s="212"/>
      <c r="I6" s="212"/>
      <c r="J6" s="10"/>
    </row>
    <row r="7" spans="1:10" ht="15.75">
      <c r="A7" s="362" t="s">
        <v>47</v>
      </c>
      <c r="B7" s="363"/>
      <c r="C7" s="373" t="s">
        <v>48</v>
      </c>
      <c r="D7" s="373"/>
      <c r="E7" s="373"/>
      <c r="F7" s="373"/>
      <c r="G7" s="10"/>
      <c r="H7" s="212"/>
      <c r="I7" s="212"/>
      <c r="J7" s="10"/>
    </row>
    <row r="8" spans="1:10" ht="15.75">
      <c r="A8" s="362" t="s">
        <v>115</v>
      </c>
      <c r="B8" s="363"/>
      <c r="C8" s="374" t="s">
        <v>114</v>
      </c>
      <c r="D8" s="374"/>
      <c r="E8" s="374"/>
      <c r="F8" s="374"/>
      <c r="G8" s="113"/>
      <c r="H8" s="213"/>
      <c r="I8" s="213"/>
      <c r="J8" s="113"/>
    </row>
    <row r="9" spans="1:10" ht="15.75">
      <c r="A9" s="362" t="s">
        <v>49</v>
      </c>
      <c r="B9" s="363"/>
      <c r="C9" s="373" t="s">
        <v>50</v>
      </c>
      <c r="D9" s="373"/>
      <c r="E9" s="373"/>
      <c r="F9" s="373"/>
      <c r="G9" s="10"/>
      <c r="H9" s="212"/>
      <c r="I9" s="212"/>
      <c r="J9" s="10"/>
    </row>
    <row r="10" spans="1:10" ht="15.75">
      <c r="A10" s="362" t="s">
        <v>51</v>
      </c>
      <c r="B10" s="363"/>
      <c r="C10" s="374" t="s">
        <v>52</v>
      </c>
      <c r="D10" s="374"/>
      <c r="E10" s="374"/>
      <c r="F10" s="374"/>
      <c r="G10" s="113"/>
      <c r="H10" s="213"/>
      <c r="I10" s="213"/>
      <c r="J10" s="113"/>
    </row>
    <row r="11" spans="1:10" ht="15.75">
      <c r="A11" s="362" t="s">
        <v>53</v>
      </c>
      <c r="B11" s="363"/>
      <c r="C11" s="361"/>
      <c r="D11" s="361"/>
      <c r="E11" s="361"/>
      <c r="F11" s="361"/>
      <c r="G11" s="10"/>
      <c r="H11" s="212"/>
      <c r="I11" s="212"/>
      <c r="J11" s="10"/>
    </row>
    <row r="12" spans="1:10" ht="15.75">
      <c r="A12" s="362" t="s">
        <v>54</v>
      </c>
      <c r="B12" s="363"/>
      <c r="C12" s="361"/>
      <c r="D12" s="361"/>
      <c r="E12" s="361"/>
      <c r="F12" s="361"/>
      <c r="G12" s="10"/>
      <c r="H12" s="212"/>
      <c r="I12" s="212"/>
      <c r="J12" s="10"/>
    </row>
    <row r="13" spans="1:10" ht="15.75">
      <c r="A13" s="362" t="s">
        <v>55</v>
      </c>
      <c r="B13" s="363"/>
      <c r="C13" s="361"/>
      <c r="D13" s="361"/>
      <c r="E13" s="361"/>
      <c r="F13" s="361"/>
      <c r="G13" s="10"/>
      <c r="H13" s="212"/>
      <c r="I13" s="212"/>
      <c r="J13" s="10"/>
    </row>
    <row r="14" spans="2:10" ht="15">
      <c r="B14" s="9"/>
      <c r="C14" s="9"/>
      <c r="D14" s="9"/>
      <c r="E14" s="9"/>
      <c r="F14" s="9"/>
      <c r="G14" s="9"/>
      <c r="H14" s="211"/>
      <c r="I14" s="211"/>
      <c r="J14" s="112"/>
    </row>
    <row r="15" spans="2:9" ht="15">
      <c r="B15" s="1"/>
      <c r="C15" s="1"/>
      <c r="D15" s="5"/>
      <c r="E15" s="5"/>
      <c r="F15" s="5"/>
      <c r="G15" s="5"/>
      <c r="H15" s="214"/>
      <c r="I15" s="214"/>
    </row>
    <row r="16" spans="1:9" ht="15.75">
      <c r="A16" s="4" t="s">
        <v>101</v>
      </c>
      <c r="C16" s="1"/>
      <c r="D16" s="1"/>
      <c r="E16" s="1"/>
      <c r="F16" s="1"/>
      <c r="G16" s="1"/>
      <c r="H16" s="195"/>
      <c r="I16" s="195"/>
    </row>
    <row r="17" spans="2:9" ht="15">
      <c r="B17" s="1"/>
      <c r="C17" s="1"/>
      <c r="D17" s="1"/>
      <c r="E17" s="1"/>
      <c r="F17" s="1"/>
      <c r="G17" s="1"/>
      <c r="H17" s="195"/>
      <c r="I17" s="195"/>
    </row>
    <row r="18" spans="1:9" ht="110.25">
      <c r="A18" s="92" t="s">
        <v>56</v>
      </c>
      <c r="B18" s="20" t="s">
        <v>57</v>
      </c>
      <c r="C18" s="20" t="s">
        <v>58</v>
      </c>
      <c r="D18" s="20" t="s">
        <v>59</v>
      </c>
      <c r="F18" s="1"/>
      <c r="G18" s="1"/>
      <c r="H18" s="195"/>
      <c r="I18" s="195"/>
    </row>
    <row r="19" spans="1:9" ht="15.75">
      <c r="A19" s="89" t="s">
        <v>60</v>
      </c>
      <c r="B19" s="89"/>
      <c r="C19" s="90" t="s">
        <v>113</v>
      </c>
      <c r="D19" s="91"/>
      <c r="F19" s="1"/>
      <c r="G19" s="1"/>
      <c r="H19" s="195"/>
      <c r="I19" s="195"/>
    </row>
    <row r="20" spans="1:9" ht="15.75">
      <c r="A20" s="6" t="s">
        <v>63</v>
      </c>
      <c r="B20" s="6" t="s">
        <v>61</v>
      </c>
      <c r="C20" s="7" t="s">
        <v>62</v>
      </c>
      <c r="D20" s="8"/>
      <c r="F20" s="1"/>
      <c r="G20" s="1"/>
      <c r="H20" s="195"/>
      <c r="I20" s="195"/>
    </row>
    <row r="21" ht="15"/>
    <row r="22" ht="15"/>
    <row r="23" ht="15"/>
    <row r="24" spans="1:23" ht="15.75">
      <c r="A24" s="4" t="s">
        <v>164</v>
      </c>
      <c r="B24" s="13"/>
      <c r="C24" s="13"/>
      <c r="D24" s="13"/>
      <c r="E24" s="13"/>
      <c r="F24" s="13"/>
      <c r="G24" s="13"/>
      <c r="H24" s="195"/>
      <c r="I24" s="195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</row>
    <row r="25" spans="1:23" ht="15">
      <c r="A25" s="13"/>
      <c r="B25" s="13"/>
      <c r="C25" s="13"/>
      <c r="D25" s="13"/>
      <c r="E25" s="13"/>
      <c r="F25" s="13"/>
      <c r="G25" s="13"/>
      <c r="H25" s="195"/>
      <c r="I25" s="195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</row>
    <row r="26" spans="1:23" ht="45" customHeight="1">
      <c r="A26" s="364" t="s">
        <v>6</v>
      </c>
      <c r="B26" s="358" t="s">
        <v>0</v>
      </c>
      <c r="C26" s="359"/>
      <c r="D26" s="359"/>
      <c r="E26" s="359"/>
      <c r="F26" s="359"/>
      <c r="G26" s="359"/>
      <c r="H26" s="359"/>
      <c r="I26" s="359"/>
      <c r="J26" s="14"/>
      <c r="K26" s="371" t="s">
        <v>1</v>
      </c>
      <c r="L26" s="372"/>
      <c r="M26" s="358" t="s">
        <v>2</v>
      </c>
      <c r="N26" s="360"/>
      <c r="O26" s="358" t="s">
        <v>3</v>
      </c>
      <c r="P26" s="360"/>
      <c r="Q26" s="358" t="s">
        <v>4</v>
      </c>
      <c r="R26" s="359"/>
      <c r="S26" s="360"/>
      <c r="T26" s="353" t="s">
        <v>5</v>
      </c>
      <c r="U26" s="353"/>
      <c r="V26" s="13"/>
      <c r="W26" s="13"/>
    </row>
    <row r="27" spans="1:23" ht="79.5" thickBot="1">
      <c r="A27" s="365"/>
      <c r="B27" s="15" t="s">
        <v>7</v>
      </c>
      <c r="C27" s="16" t="s">
        <v>8</v>
      </c>
      <c r="D27" s="16" t="s">
        <v>102</v>
      </c>
      <c r="E27" s="16" t="s">
        <v>10</v>
      </c>
      <c r="F27" s="16" t="s">
        <v>11</v>
      </c>
      <c r="G27" s="16" t="s">
        <v>12</v>
      </c>
      <c r="H27" s="16" t="s">
        <v>14</v>
      </c>
      <c r="I27" s="17" t="s">
        <v>15</v>
      </c>
      <c r="J27" s="16" t="s">
        <v>16</v>
      </c>
      <c r="K27" s="17" t="s">
        <v>103</v>
      </c>
      <c r="L27" s="17" t="s">
        <v>18</v>
      </c>
      <c r="M27" s="15" t="s">
        <v>124</v>
      </c>
      <c r="N27" s="15" t="s">
        <v>20</v>
      </c>
      <c r="O27" s="15" t="s">
        <v>104</v>
      </c>
      <c r="P27" s="16" t="s">
        <v>105</v>
      </c>
      <c r="Q27" s="17" t="s">
        <v>106</v>
      </c>
      <c r="R27" s="17" t="s">
        <v>85</v>
      </c>
      <c r="S27" s="15" t="s">
        <v>86</v>
      </c>
      <c r="T27" s="15" t="s">
        <v>25</v>
      </c>
      <c r="U27" s="15" t="s">
        <v>26</v>
      </c>
      <c r="V27" s="13"/>
      <c r="W27" s="13"/>
    </row>
    <row r="28" spans="1:23" ht="32.25" customHeight="1" thickTop="1">
      <c r="A28" s="245"/>
      <c r="B28" s="29"/>
      <c r="C28" s="116"/>
      <c r="D28" s="30"/>
      <c r="E28" s="31"/>
      <c r="F28" s="32"/>
      <c r="G28" s="33"/>
      <c r="H28" s="308"/>
      <c r="I28" s="332"/>
      <c r="J28" s="309"/>
      <c r="K28" s="308"/>
      <c r="L28" s="308"/>
      <c r="M28" s="308"/>
      <c r="N28" s="308"/>
      <c r="O28" s="308"/>
      <c r="P28" s="308"/>
      <c r="Q28" s="341"/>
      <c r="R28" s="308"/>
      <c r="S28" s="308"/>
      <c r="T28" s="310"/>
      <c r="U28" s="310"/>
      <c r="V28" s="13"/>
      <c r="W28" s="13"/>
    </row>
    <row r="29" spans="1:23" ht="15.75">
      <c r="A29" s="245"/>
      <c r="B29" s="33"/>
      <c r="C29" s="116"/>
      <c r="D29" s="30"/>
      <c r="E29" s="31"/>
      <c r="F29" s="98"/>
      <c r="G29" s="33"/>
      <c r="H29" s="35"/>
      <c r="I29" s="216"/>
      <c r="J29" s="312" t="s">
        <v>36</v>
      </c>
      <c r="K29" s="35"/>
      <c r="L29" s="35"/>
      <c r="M29" s="35"/>
      <c r="N29" s="35"/>
      <c r="O29" s="35"/>
      <c r="P29" s="35"/>
      <c r="Q29" s="292"/>
      <c r="R29" s="35"/>
      <c r="S29" s="35"/>
      <c r="T29" s="289"/>
      <c r="U29" s="288"/>
      <c r="V29" s="13"/>
      <c r="W29" s="13"/>
    </row>
    <row r="30" spans="1:23" ht="15.75">
      <c r="A30" s="246"/>
      <c r="B30" s="64"/>
      <c r="C30" s="64"/>
      <c r="D30" s="42"/>
      <c r="E30" s="278"/>
      <c r="F30" s="278"/>
      <c r="G30" s="278"/>
      <c r="H30" s="279"/>
      <c r="I30" s="277"/>
      <c r="J30" s="44"/>
      <c r="K30" s="279"/>
      <c r="L30" s="45"/>
      <c r="M30" s="279"/>
      <c r="N30" s="45"/>
      <c r="O30" s="279"/>
      <c r="P30" s="45"/>
      <c r="Q30" s="279"/>
      <c r="R30" s="45"/>
      <c r="S30" s="279"/>
      <c r="T30" s="45"/>
      <c r="U30" s="279"/>
      <c r="V30" s="13"/>
      <c r="W30" s="13"/>
    </row>
    <row r="31" spans="1:23" ht="15.75">
      <c r="A31" s="280"/>
      <c r="B31" s="123" t="s">
        <v>34</v>
      </c>
      <c r="C31" s="115">
        <v>1001143</v>
      </c>
      <c r="D31" s="37" t="s">
        <v>29</v>
      </c>
      <c r="E31" s="18" t="s">
        <v>30</v>
      </c>
      <c r="F31" s="18" t="s">
        <v>31</v>
      </c>
      <c r="G31" s="24" t="s">
        <v>117</v>
      </c>
      <c r="H31" s="24" t="s">
        <v>126</v>
      </c>
      <c r="I31" s="67" t="s">
        <v>135</v>
      </c>
      <c r="J31" s="312" t="s">
        <v>33</v>
      </c>
      <c r="K31" s="24" t="s">
        <v>126</v>
      </c>
      <c r="L31" s="24" t="s">
        <v>141</v>
      </c>
      <c r="M31" s="24" t="s">
        <v>127</v>
      </c>
      <c r="N31" s="24" t="s">
        <v>135</v>
      </c>
      <c r="O31" s="24" t="s">
        <v>136</v>
      </c>
      <c r="P31" s="24" t="s">
        <v>137</v>
      </c>
      <c r="Q31" s="290">
        <v>1001143</v>
      </c>
      <c r="R31" s="24" t="s">
        <v>138</v>
      </c>
      <c r="S31" s="24" t="s">
        <v>138</v>
      </c>
      <c r="T31" s="282" t="s">
        <v>139</v>
      </c>
      <c r="U31" s="18" t="s">
        <v>140</v>
      </c>
      <c r="V31" s="13"/>
      <c r="W31" s="13"/>
    </row>
    <row r="32" spans="1:23" ht="15.75">
      <c r="A32" s="354" t="s">
        <v>165</v>
      </c>
      <c r="B32" s="67" t="s">
        <v>122</v>
      </c>
      <c r="C32" s="115">
        <v>200000</v>
      </c>
      <c r="D32" s="18" t="s">
        <v>29</v>
      </c>
      <c r="E32" s="18" t="s">
        <v>30</v>
      </c>
      <c r="F32" s="18" t="s">
        <v>31</v>
      </c>
      <c r="G32" s="28" t="s">
        <v>117</v>
      </c>
      <c r="H32" s="24" t="s">
        <v>130</v>
      </c>
      <c r="I32" s="215">
        <f>N32</f>
        <v>42056</v>
      </c>
      <c r="J32" s="312" t="s">
        <v>33</v>
      </c>
      <c r="K32" s="24" t="s">
        <v>130</v>
      </c>
      <c r="L32" s="60">
        <f>K32+15</f>
        <v>42028</v>
      </c>
      <c r="M32" s="60">
        <f>L32</f>
        <v>42028</v>
      </c>
      <c r="N32" s="60">
        <f>M32+28</f>
        <v>42056</v>
      </c>
      <c r="O32" s="60">
        <v>42063</v>
      </c>
      <c r="P32" s="60">
        <f>O32+14</f>
        <v>42077</v>
      </c>
      <c r="Q32" s="47">
        <f>C32</f>
        <v>200000</v>
      </c>
      <c r="R32" s="60">
        <f>P32+14</f>
        <v>42091</v>
      </c>
      <c r="S32" s="60">
        <f>R32</f>
        <v>42091</v>
      </c>
      <c r="T32" s="143">
        <f>S32+14</f>
        <v>42105</v>
      </c>
      <c r="U32" s="143">
        <f>T32+30</f>
        <v>42135</v>
      </c>
      <c r="V32" s="13"/>
      <c r="W32" s="13"/>
    </row>
    <row r="33" spans="1:23" ht="15.75">
      <c r="A33" s="354"/>
      <c r="B33" s="67" t="s">
        <v>122</v>
      </c>
      <c r="C33" s="115">
        <v>300000</v>
      </c>
      <c r="D33" s="18" t="s">
        <v>29</v>
      </c>
      <c r="E33" s="18" t="s">
        <v>30</v>
      </c>
      <c r="F33" s="18" t="s">
        <v>31</v>
      </c>
      <c r="G33" s="28" t="s">
        <v>117</v>
      </c>
      <c r="H33" s="24" t="s">
        <v>167</v>
      </c>
      <c r="I33" s="215">
        <v>42603</v>
      </c>
      <c r="J33" s="312" t="s">
        <v>35</v>
      </c>
      <c r="K33" s="24" t="s">
        <v>159</v>
      </c>
      <c r="L33" s="60">
        <f>K33+15</f>
        <v>42575</v>
      </c>
      <c r="M33" s="60">
        <f>L33</f>
        <v>42575</v>
      </c>
      <c r="N33" s="60">
        <f>M33+28</f>
        <v>42603</v>
      </c>
      <c r="O33" s="60">
        <v>42695</v>
      </c>
      <c r="P33" s="60">
        <f>O33+14</f>
        <v>42709</v>
      </c>
      <c r="Q33" s="47">
        <f>C33</f>
        <v>300000</v>
      </c>
      <c r="R33" s="60">
        <f>P33+14</f>
        <v>42723</v>
      </c>
      <c r="S33" s="60">
        <f>R33</f>
        <v>42723</v>
      </c>
      <c r="T33" s="143">
        <f>S33+15</f>
        <v>42738</v>
      </c>
      <c r="U33" s="143">
        <f>T33+30</f>
        <v>42768</v>
      </c>
      <c r="V33" s="13"/>
      <c r="W33" s="13"/>
    </row>
    <row r="34" spans="1:23" ht="15.75">
      <c r="A34" s="354"/>
      <c r="B34" s="67"/>
      <c r="C34" s="115"/>
      <c r="D34" s="18"/>
      <c r="E34" s="18"/>
      <c r="F34" s="25"/>
      <c r="G34" s="28"/>
      <c r="H34" s="24"/>
      <c r="I34" s="215"/>
      <c r="J34" s="312" t="s">
        <v>36</v>
      </c>
      <c r="K34" s="24"/>
      <c r="L34" s="24"/>
      <c r="M34" s="24"/>
      <c r="N34" s="24"/>
      <c r="O34" s="24"/>
      <c r="P34" s="24"/>
      <c r="Q34" s="293"/>
      <c r="R34" s="24"/>
      <c r="S34" s="24"/>
      <c r="T34" s="282"/>
      <c r="U34" s="18"/>
      <c r="V34" s="13"/>
      <c r="W34" s="13"/>
    </row>
    <row r="35" spans="1:23" ht="15.75">
      <c r="A35" s="247" t="s">
        <v>173</v>
      </c>
      <c r="B35" s="216"/>
      <c r="C35" s="116"/>
      <c r="D35" s="93"/>
      <c r="E35" s="48"/>
      <c r="F35" s="32"/>
      <c r="G35" s="33"/>
      <c r="H35" s="45"/>
      <c r="I35" s="216"/>
      <c r="J35" s="49"/>
      <c r="K35" s="45"/>
      <c r="L35" s="45"/>
      <c r="M35" s="45"/>
      <c r="N35" s="45"/>
      <c r="O35" s="45"/>
      <c r="P35" s="45"/>
      <c r="Q35" s="50"/>
      <c r="R35" s="61"/>
      <c r="S35" s="61"/>
      <c r="T35" s="133"/>
      <c r="U35" s="133"/>
      <c r="V35" s="13"/>
      <c r="W35" s="13"/>
    </row>
    <row r="36" spans="1:23" ht="32.25" customHeight="1">
      <c r="A36" s="247"/>
      <c r="B36" s="275"/>
      <c r="C36" s="117"/>
      <c r="D36" s="53"/>
      <c r="E36" s="54"/>
      <c r="F36" s="55"/>
      <c r="G36" s="46"/>
      <c r="H36" s="217"/>
      <c r="I36" s="218"/>
      <c r="J36" s="56"/>
      <c r="K36" s="217"/>
      <c r="L36" s="58"/>
      <c r="M36" s="274"/>
      <c r="N36" s="58"/>
      <c r="O36" s="58"/>
      <c r="P36" s="58"/>
      <c r="Q36" s="294"/>
      <c r="R36" s="58"/>
      <c r="S36" s="58"/>
      <c r="T36" s="80"/>
      <c r="U36" s="80"/>
      <c r="V36" s="13"/>
      <c r="W36" s="13"/>
    </row>
    <row r="37" spans="1:23" ht="15.75">
      <c r="A37" s="354" t="s">
        <v>170</v>
      </c>
      <c r="B37" s="67" t="s">
        <v>122</v>
      </c>
      <c r="C37" s="114">
        <v>75000</v>
      </c>
      <c r="D37" s="18" t="s">
        <v>29</v>
      </c>
      <c r="E37" s="18" t="s">
        <v>30</v>
      </c>
      <c r="F37" s="18" t="s">
        <v>31</v>
      </c>
      <c r="G37" s="24" t="s">
        <v>117</v>
      </c>
      <c r="H37" s="24" t="s">
        <v>129</v>
      </c>
      <c r="I37" s="67" t="s">
        <v>132</v>
      </c>
      <c r="J37" s="312" t="s">
        <v>36</v>
      </c>
      <c r="K37" s="24" t="s">
        <v>129</v>
      </c>
      <c r="L37" s="24" t="s">
        <v>131</v>
      </c>
      <c r="M37" s="24" t="s">
        <v>131</v>
      </c>
      <c r="N37" s="24" t="s">
        <v>132</v>
      </c>
      <c r="O37" s="24" t="s">
        <v>126</v>
      </c>
      <c r="P37" s="24" t="s">
        <v>127</v>
      </c>
      <c r="Q37" s="291">
        <v>75000</v>
      </c>
      <c r="R37" s="24" t="s">
        <v>128</v>
      </c>
      <c r="S37" s="24" t="s">
        <v>128</v>
      </c>
      <c r="T37" s="281" t="s">
        <v>133</v>
      </c>
      <c r="U37" s="40" t="s">
        <v>134</v>
      </c>
      <c r="V37" s="13"/>
      <c r="W37" s="13"/>
    </row>
    <row r="38" spans="1:23" ht="15.75">
      <c r="A38" s="354"/>
      <c r="B38" s="24" t="s">
        <v>34</v>
      </c>
      <c r="C38" s="114">
        <v>12000</v>
      </c>
      <c r="D38" s="18" t="s">
        <v>29</v>
      </c>
      <c r="E38" s="18" t="s">
        <v>30</v>
      </c>
      <c r="F38" s="18" t="s">
        <v>31</v>
      </c>
      <c r="G38" s="24" t="s">
        <v>117</v>
      </c>
      <c r="H38" s="60">
        <v>42615</v>
      </c>
      <c r="I38" s="215">
        <f>N38</f>
        <v>42657</v>
      </c>
      <c r="J38" s="312" t="s">
        <v>35</v>
      </c>
      <c r="K38" s="60">
        <v>42615</v>
      </c>
      <c r="L38" s="60">
        <f>K38+14</f>
        <v>42629</v>
      </c>
      <c r="M38" s="60">
        <f>L38</f>
        <v>42629</v>
      </c>
      <c r="N38" s="60">
        <v>42657</v>
      </c>
      <c r="O38" s="60">
        <v>42657</v>
      </c>
      <c r="P38" s="60">
        <v>42671</v>
      </c>
      <c r="Q38" s="22">
        <v>12000</v>
      </c>
      <c r="R38" s="60">
        <v>42704</v>
      </c>
      <c r="S38" s="60">
        <v>42704</v>
      </c>
      <c r="T38" s="137">
        <v>42734</v>
      </c>
      <c r="U38" s="137">
        <v>42765</v>
      </c>
      <c r="V38" s="13"/>
      <c r="W38" s="13"/>
    </row>
    <row r="39" spans="1:23" ht="15.75">
      <c r="A39" s="354"/>
      <c r="B39" s="67"/>
      <c r="C39" s="115"/>
      <c r="D39" s="23"/>
      <c r="E39" s="24"/>
      <c r="F39" s="25"/>
      <c r="G39" s="26"/>
      <c r="H39" s="24"/>
      <c r="I39" s="215"/>
      <c r="J39" s="312" t="s">
        <v>36</v>
      </c>
      <c r="K39" s="24"/>
      <c r="L39" s="60"/>
      <c r="M39" s="60"/>
      <c r="N39" s="60"/>
      <c r="O39" s="40"/>
      <c r="P39" s="40"/>
      <c r="Q39" s="40"/>
      <c r="R39" s="40"/>
      <c r="S39" s="40"/>
      <c r="T39" s="40"/>
      <c r="U39" s="40"/>
      <c r="V39" s="13"/>
      <c r="W39" s="13"/>
    </row>
    <row r="40" spans="1:23" ht="15.75">
      <c r="A40" s="247"/>
      <c r="B40" s="35"/>
      <c r="C40" s="116"/>
      <c r="D40" s="93"/>
      <c r="E40" s="53"/>
      <c r="F40" s="55"/>
      <c r="G40" s="33"/>
      <c r="H40" s="35"/>
      <c r="I40" s="219"/>
      <c r="J40" s="49"/>
      <c r="K40" s="35"/>
      <c r="L40" s="61"/>
      <c r="M40" s="61"/>
      <c r="N40" s="61"/>
      <c r="O40" s="61"/>
      <c r="P40" s="61"/>
      <c r="Q40" s="62"/>
      <c r="R40" s="61"/>
      <c r="S40" s="61"/>
      <c r="T40" s="133"/>
      <c r="U40" s="133"/>
      <c r="V40" s="13"/>
      <c r="W40" s="13"/>
    </row>
    <row r="41" spans="1:23" ht="15.75">
      <c r="A41" s="354" t="s">
        <v>171</v>
      </c>
      <c r="B41" s="67" t="s">
        <v>122</v>
      </c>
      <c r="C41" s="114">
        <v>160000</v>
      </c>
      <c r="D41" s="18" t="s">
        <v>29</v>
      </c>
      <c r="E41" s="18" t="s">
        <v>30</v>
      </c>
      <c r="F41" s="18" t="s">
        <v>31</v>
      </c>
      <c r="G41" s="28" t="s">
        <v>117</v>
      </c>
      <c r="H41" s="24" t="s">
        <v>143</v>
      </c>
      <c r="I41" s="67" t="s">
        <v>145</v>
      </c>
      <c r="J41" s="312" t="s">
        <v>33</v>
      </c>
      <c r="K41" s="24" t="s">
        <v>143</v>
      </c>
      <c r="L41" s="24" t="s">
        <v>144</v>
      </c>
      <c r="M41" s="24" t="s">
        <v>144</v>
      </c>
      <c r="N41" s="24" t="s">
        <v>145</v>
      </c>
      <c r="O41" s="24" t="s">
        <v>146</v>
      </c>
      <c r="P41" s="24" t="s">
        <v>142</v>
      </c>
      <c r="Q41" s="291">
        <v>160000</v>
      </c>
      <c r="R41" s="24" t="s">
        <v>147</v>
      </c>
      <c r="S41" s="24" t="s">
        <v>147</v>
      </c>
      <c r="T41" s="282" t="s">
        <v>148</v>
      </c>
      <c r="U41" s="18" t="s">
        <v>149</v>
      </c>
      <c r="V41" s="13"/>
      <c r="W41" s="13"/>
    </row>
    <row r="42" spans="1:23" ht="15.75">
      <c r="A42" s="354"/>
      <c r="B42" s="67" t="s">
        <v>122</v>
      </c>
      <c r="C42" s="114">
        <v>80000</v>
      </c>
      <c r="D42" s="18" t="s">
        <v>29</v>
      </c>
      <c r="E42" s="18" t="s">
        <v>30</v>
      </c>
      <c r="F42" s="18" t="s">
        <v>31</v>
      </c>
      <c r="G42" s="28" t="s">
        <v>117</v>
      </c>
      <c r="H42" s="24" t="s">
        <v>175</v>
      </c>
      <c r="I42" s="67" t="s">
        <v>162</v>
      </c>
      <c r="J42" s="312" t="s">
        <v>35</v>
      </c>
      <c r="K42" s="24" t="s">
        <v>175</v>
      </c>
      <c r="L42" s="24" t="s">
        <v>176</v>
      </c>
      <c r="M42" s="24" t="s">
        <v>177</v>
      </c>
      <c r="N42" s="24" t="s">
        <v>178</v>
      </c>
      <c r="O42" s="24" t="s">
        <v>178</v>
      </c>
      <c r="P42" s="24" t="s">
        <v>179</v>
      </c>
      <c r="Q42" s="291">
        <v>80000</v>
      </c>
      <c r="R42" s="24" t="s">
        <v>180</v>
      </c>
      <c r="S42" s="24" t="s">
        <v>180</v>
      </c>
      <c r="T42" s="282" t="s">
        <v>181</v>
      </c>
      <c r="U42" s="18" t="s">
        <v>182</v>
      </c>
      <c r="V42" s="13"/>
      <c r="W42" s="13"/>
    </row>
    <row r="43" spans="1:169" ht="15.75">
      <c r="A43" s="354"/>
      <c r="B43" s="40"/>
      <c r="C43" s="40"/>
      <c r="D43" s="39"/>
      <c r="E43" s="39"/>
      <c r="F43" s="39"/>
      <c r="G43" s="39"/>
      <c r="H43" s="40"/>
      <c r="I43" s="60"/>
      <c r="J43" s="312" t="s">
        <v>36</v>
      </c>
      <c r="K43" s="40"/>
      <c r="L43" s="60"/>
      <c r="M43" s="60"/>
      <c r="N43" s="60"/>
      <c r="O43" s="60"/>
      <c r="P43" s="60"/>
      <c r="Q43" s="47"/>
      <c r="R43" s="60"/>
      <c r="S43" s="60"/>
      <c r="T43" s="137"/>
      <c r="U43" s="137"/>
      <c r="V43" s="9"/>
      <c r="W43" s="9"/>
      <c r="X43" s="112"/>
      <c r="Y43" s="112"/>
      <c r="Z43" s="112"/>
      <c r="AA43" s="112"/>
      <c r="AB43" s="112"/>
      <c r="AC43" s="112"/>
      <c r="AD43" s="112"/>
      <c r="AE43" s="112"/>
      <c r="AF43" s="112"/>
      <c r="AG43" s="112"/>
      <c r="AH43" s="112"/>
      <c r="AI43" s="112"/>
      <c r="AJ43" s="112"/>
      <c r="AK43" s="112"/>
      <c r="AL43" s="112"/>
      <c r="AM43" s="112"/>
      <c r="AN43" s="112"/>
      <c r="AO43" s="112"/>
      <c r="AP43" s="112"/>
      <c r="AQ43" s="112"/>
      <c r="AR43" s="112"/>
      <c r="AS43" s="112"/>
      <c r="AT43" s="112"/>
      <c r="AU43" s="112"/>
      <c r="AV43" s="112"/>
      <c r="AW43" s="112"/>
      <c r="AX43" s="112"/>
      <c r="AY43" s="112"/>
      <c r="AZ43" s="112"/>
      <c r="BA43" s="112"/>
      <c r="BB43" s="112"/>
      <c r="BC43" s="112"/>
      <c r="BD43" s="112"/>
      <c r="BE43" s="112"/>
      <c r="BF43" s="112"/>
      <c r="BG43" s="112"/>
      <c r="BH43" s="112"/>
      <c r="BI43" s="112"/>
      <c r="BJ43" s="112"/>
      <c r="BK43" s="112"/>
      <c r="BL43" s="112"/>
      <c r="BM43" s="112"/>
      <c r="BN43" s="112"/>
      <c r="BO43" s="112"/>
      <c r="BP43" s="112"/>
      <c r="BQ43" s="112"/>
      <c r="BR43" s="112"/>
      <c r="BS43" s="112"/>
      <c r="BT43" s="112"/>
      <c r="BU43" s="112"/>
      <c r="BV43" s="112"/>
      <c r="BW43" s="112"/>
      <c r="BX43" s="112"/>
      <c r="BY43" s="112"/>
      <c r="BZ43" s="112"/>
      <c r="CA43" s="112"/>
      <c r="CB43" s="112"/>
      <c r="CC43" s="112"/>
      <c r="CD43" s="112"/>
      <c r="CE43" s="112"/>
      <c r="CF43" s="112"/>
      <c r="CG43" s="112"/>
      <c r="CH43" s="112"/>
      <c r="CI43" s="112"/>
      <c r="CJ43" s="112"/>
      <c r="CK43" s="112"/>
      <c r="CL43" s="112"/>
      <c r="CM43" s="112"/>
      <c r="CN43" s="112"/>
      <c r="CO43" s="112"/>
      <c r="CP43" s="112"/>
      <c r="CQ43" s="112"/>
      <c r="CR43" s="112"/>
      <c r="CS43" s="112"/>
      <c r="CT43" s="112"/>
      <c r="CU43" s="112"/>
      <c r="CV43" s="112"/>
      <c r="CW43" s="112"/>
      <c r="CX43" s="112"/>
      <c r="CY43" s="112"/>
      <c r="CZ43" s="112"/>
      <c r="DA43" s="112"/>
      <c r="DB43" s="112"/>
      <c r="DC43" s="112"/>
      <c r="DD43" s="112"/>
      <c r="DE43" s="112"/>
      <c r="DF43" s="112"/>
      <c r="DG43" s="112"/>
      <c r="DH43" s="112"/>
      <c r="DI43" s="112"/>
      <c r="DJ43" s="112"/>
      <c r="DK43" s="112"/>
      <c r="DL43" s="112"/>
      <c r="DM43" s="112"/>
      <c r="DN43" s="112"/>
      <c r="DO43" s="112"/>
      <c r="DP43" s="112"/>
      <c r="DQ43" s="112"/>
      <c r="DR43" s="112"/>
      <c r="DS43" s="112"/>
      <c r="DT43" s="112"/>
      <c r="DU43" s="112"/>
      <c r="DV43" s="112"/>
      <c r="DW43" s="112"/>
      <c r="DX43" s="112"/>
      <c r="DY43" s="112"/>
      <c r="DZ43" s="112"/>
      <c r="EA43" s="112"/>
      <c r="EB43" s="112"/>
      <c r="EC43" s="112"/>
      <c r="ED43" s="112"/>
      <c r="EE43" s="112"/>
      <c r="EF43" s="112"/>
      <c r="EG43" s="112"/>
      <c r="EH43" s="112"/>
      <c r="EI43" s="112"/>
      <c r="EJ43" s="112"/>
      <c r="EK43" s="112"/>
      <c r="EL43" s="112"/>
      <c r="EM43" s="112"/>
      <c r="EN43" s="112"/>
      <c r="EO43" s="112"/>
      <c r="EP43" s="112"/>
      <c r="EQ43" s="112"/>
      <c r="ER43" s="112"/>
      <c r="ES43" s="112"/>
      <c r="ET43" s="112"/>
      <c r="EU43" s="112"/>
      <c r="EV43" s="112"/>
      <c r="EW43" s="112"/>
      <c r="EX43" s="112"/>
      <c r="EY43" s="112"/>
      <c r="EZ43" s="112"/>
      <c r="FA43" s="112"/>
      <c r="FB43" s="112"/>
      <c r="FC43" s="112"/>
      <c r="FD43" s="112"/>
      <c r="FE43" s="112"/>
      <c r="FF43" s="112"/>
      <c r="FG43" s="112"/>
      <c r="FH43" s="112"/>
      <c r="FI43" s="112"/>
      <c r="FJ43" s="112"/>
      <c r="FK43" s="112"/>
      <c r="FL43" s="112"/>
      <c r="FM43" s="112"/>
    </row>
    <row r="44" spans="1:256" s="342" customFormat="1" ht="15.75">
      <c r="A44" s="248"/>
      <c r="B44" s="64"/>
      <c r="C44" s="64"/>
      <c r="D44" s="41"/>
      <c r="E44" s="43"/>
      <c r="F44" s="41"/>
      <c r="G44" s="41"/>
      <c r="H44" s="64"/>
      <c r="I44" s="61"/>
      <c r="J44" s="64"/>
      <c r="K44" s="64"/>
      <c r="L44" s="61"/>
      <c r="M44" s="61"/>
      <c r="N44" s="61"/>
      <c r="O44" s="61"/>
      <c r="P44" s="61"/>
      <c r="Q44" s="62"/>
      <c r="R44" s="61"/>
      <c r="S44" s="61"/>
      <c r="T44" s="133"/>
      <c r="U44" s="133"/>
      <c r="V44" s="345"/>
      <c r="W44" s="345"/>
      <c r="X44" s="345"/>
      <c r="Y44" s="345"/>
      <c r="Z44" s="345"/>
      <c r="AA44" s="345"/>
      <c r="AB44" s="345"/>
      <c r="AC44" s="345"/>
      <c r="AD44" s="345"/>
      <c r="AE44" s="345"/>
      <c r="AF44" s="345"/>
      <c r="AG44" s="345"/>
      <c r="AH44" s="345"/>
      <c r="AI44" s="345"/>
      <c r="AJ44" s="345"/>
      <c r="AK44" s="345"/>
      <c r="AL44" s="345"/>
      <c r="AM44" s="345"/>
      <c r="AN44" s="345"/>
      <c r="AO44" s="345"/>
      <c r="AP44" s="345"/>
      <c r="AQ44" s="345"/>
      <c r="AR44" s="345"/>
      <c r="AS44" s="345"/>
      <c r="AT44" s="345"/>
      <c r="AU44" s="345"/>
      <c r="AV44" s="345"/>
      <c r="AW44" s="345"/>
      <c r="AX44" s="345"/>
      <c r="AY44" s="345"/>
      <c r="AZ44" s="345"/>
      <c r="BA44" s="345"/>
      <c r="BB44" s="345"/>
      <c r="BC44" s="345"/>
      <c r="BD44" s="345"/>
      <c r="BE44" s="345"/>
      <c r="BF44" s="345"/>
      <c r="BG44" s="345"/>
      <c r="BH44" s="345"/>
      <c r="BI44" s="345"/>
      <c r="BJ44" s="345"/>
      <c r="BK44" s="345"/>
      <c r="BL44" s="345"/>
      <c r="BM44" s="345"/>
      <c r="BN44" s="345"/>
      <c r="BO44" s="345"/>
      <c r="BP44" s="345"/>
      <c r="BQ44" s="345"/>
      <c r="BR44" s="345"/>
      <c r="BS44" s="345"/>
      <c r="BT44" s="345"/>
      <c r="BU44" s="345"/>
      <c r="BV44" s="345"/>
      <c r="BW44" s="345"/>
      <c r="BX44" s="345"/>
      <c r="BY44" s="345"/>
      <c r="BZ44" s="345"/>
      <c r="CA44" s="345"/>
      <c r="CB44" s="345"/>
      <c r="CC44" s="345"/>
      <c r="CD44" s="345"/>
      <c r="CE44" s="345"/>
      <c r="CF44" s="345"/>
      <c r="CG44" s="345"/>
      <c r="CH44" s="345"/>
      <c r="CI44" s="345"/>
      <c r="CJ44" s="345"/>
      <c r="CK44" s="345"/>
      <c r="CL44" s="345"/>
      <c r="CM44" s="345"/>
      <c r="CN44" s="345"/>
      <c r="CO44" s="345"/>
      <c r="CP44" s="345"/>
      <c r="CQ44" s="345"/>
      <c r="CR44" s="345"/>
      <c r="CS44" s="345"/>
      <c r="CT44" s="345"/>
      <c r="CU44" s="345"/>
      <c r="CV44" s="345"/>
      <c r="CW44" s="345"/>
      <c r="CX44" s="345"/>
      <c r="CY44" s="345"/>
      <c r="CZ44" s="345"/>
      <c r="DA44" s="345"/>
      <c r="DB44" s="345"/>
      <c r="DC44" s="345"/>
      <c r="DD44" s="345"/>
      <c r="DE44" s="345"/>
      <c r="DF44" s="345"/>
      <c r="DG44" s="345"/>
      <c r="DH44" s="345"/>
      <c r="DI44" s="345"/>
      <c r="DJ44" s="345"/>
      <c r="DK44" s="345"/>
      <c r="DL44" s="345"/>
      <c r="DM44" s="345"/>
      <c r="DN44" s="345"/>
      <c r="DO44" s="345"/>
      <c r="DP44" s="345"/>
      <c r="DQ44" s="345"/>
      <c r="DR44" s="345"/>
      <c r="DS44" s="345"/>
      <c r="DT44" s="345"/>
      <c r="DU44" s="345"/>
      <c r="DV44" s="345"/>
      <c r="DW44" s="345"/>
      <c r="DX44" s="345"/>
      <c r="DY44" s="345"/>
      <c r="DZ44" s="345"/>
      <c r="EA44" s="345"/>
      <c r="EB44" s="345"/>
      <c r="EC44" s="345"/>
      <c r="ED44" s="345"/>
      <c r="EE44" s="345"/>
      <c r="EF44" s="345"/>
      <c r="EG44" s="345"/>
      <c r="EH44" s="345"/>
      <c r="EI44" s="345"/>
      <c r="EJ44" s="345"/>
      <c r="EK44" s="345"/>
      <c r="EL44" s="345"/>
      <c r="EM44" s="345"/>
      <c r="EN44" s="345"/>
      <c r="EO44" s="345"/>
      <c r="EP44" s="345"/>
      <c r="EQ44" s="345"/>
      <c r="ER44" s="345"/>
      <c r="ES44" s="345"/>
      <c r="ET44" s="345"/>
      <c r="EU44" s="345"/>
      <c r="EV44" s="345"/>
      <c r="EW44" s="345"/>
      <c r="EX44" s="345"/>
      <c r="EY44" s="345"/>
      <c r="EZ44" s="345"/>
      <c r="FA44" s="345"/>
      <c r="FB44" s="345"/>
      <c r="FC44" s="345"/>
      <c r="FD44" s="345"/>
      <c r="FE44" s="345"/>
      <c r="FF44" s="345"/>
      <c r="FG44" s="345"/>
      <c r="FH44" s="345"/>
      <c r="FI44" s="345"/>
      <c r="FJ44" s="345"/>
      <c r="FK44" s="345"/>
      <c r="FL44" s="345"/>
      <c r="FM44" s="345"/>
      <c r="FN44" s="344"/>
      <c r="FO44" s="343"/>
      <c r="FP44" s="343"/>
      <c r="FQ44" s="343"/>
      <c r="FR44" s="343"/>
      <c r="FS44" s="343"/>
      <c r="FT44" s="343"/>
      <c r="FU44" s="343"/>
      <c r="FV44" s="343"/>
      <c r="FW44" s="343"/>
      <c r="FX44" s="343"/>
      <c r="FY44" s="343"/>
      <c r="FZ44" s="343"/>
      <c r="GA44" s="343"/>
      <c r="GB44" s="343"/>
      <c r="GC44" s="343"/>
      <c r="GD44" s="343"/>
      <c r="GE44" s="343"/>
      <c r="GF44" s="343"/>
      <c r="GG44" s="343"/>
      <c r="GH44" s="343"/>
      <c r="GI44" s="343"/>
      <c r="GJ44" s="343"/>
      <c r="GK44" s="343"/>
      <c r="GL44" s="343"/>
      <c r="GM44" s="343"/>
      <c r="GN44" s="343"/>
      <c r="GO44" s="343"/>
      <c r="GP44" s="343"/>
      <c r="GQ44" s="343"/>
      <c r="GR44" s="343"/>
      <c r="GS44" s="343"/>
      <c r="GT44" s="343"/>
      <c r="GU44" s="343"/>
      <c r="GV44" s="343"/>
      <c r="GW44" s="343"/>
      <c r="GX44" s="343"/>
      <c r="GY44" s="343"/>
      <c r="GZ44" s="343"/>
      <c r="HA44" s="343"/>
      <c r="HB44" s="343"/>
      <c r="HC44" s="343"/>
      <c r="HD44" s="343"/>
      <c r="HE44" s="343"/>
      <c r="HF44" s="343"/>
      <c r="HG44" s="343"/>
      <c r="HH44" s="343"/>
      <c r="HI44" s="343"/>
      <c r="HJ44" s="343"/>
      <c r="HK44" s="343"/>
      <c r="HL44" s="343"/>
      <c r="HM44" s="343"/>
      <c r="HN44" s="343"/>
      <c r="HO44" s="343"/>
      <c r="HP44" s="343"/>
      <c r="HQ44" s="343"/>
      <c r="HR44" s="343"/>
      <c r="HS44" s="343"/>
      <c r="HT44" s="343"/>
      <c r="HU44" s="343"/>
      <c r="HV44" s="343"/>
      <c r="HW44" s="343"/>
      <c r="HX44" s="343"/>
      <c r="HY44" s="343"/>
      <c r="HZ44" s="343"/>
      <c r="IA44" s="343"/>
      <c r="IB44" s="343"/>
      <c r="IC44" s="343"/>
      <c r="ID44" s="343"/>
      <c r="IE44" s="343"/>
      <c r="IF44" s="343"/>
      <c r="IG44" s="343"/>
      <c r="IH44" s="343"/>
      <c r="II44" s="343"/>
      <c r="IJ44" s="343"/>
      <c r="IK44" s="343"/>
      <c r="IL44" s="343"/>
      <c r="IM44" s="343"/>
      <c r="IN44" s="343"/>
      <c r="IO44" s="343"/>
      <c r="IP44" s="343"/>
      <c r="IQ44" s="343"/>
      <c r="IR44" s="343"/>
      <c r="IS44" s="343"/>
      <c r="IT44" s="343"/>
      <c r="IU44" s="343"/>
      <c r="IV44" s="343"/>
    </row>
    <row r="45" spans="1:169" ht="15.75">
      <c r="A45" s="355" t="s">
        <v>107</v>
      </c>
      <c r="B45" s="67" t="s">
        <v>122</v>
      </c>
      <c r="C45" s="118">
        <v>20000</v>
      </c>
      <c r="D45" s="36" t="s">
        <v>42</v>
      </c>
      <c r="E45" s="18" t="s">
        <v>30</v>
      </c>
      <c r="F45" s="18" t="s">
        <v>31</v>
      </c>
      <c r="G45" s="28" t="s">
        <v>117</v>
      </c>
      <c r="H45" s="68" t="s">
        <v>120</v>
      </c>
      <c r="I45" s="137" t="s">
        <v>120</v>
      </c>
      <c r="J45" s="312" t="s">
        <v>33</v>
      </c>
      <c r="K45" s="68" t="s">
        <v>120</v>
      </c>
      <c r="L45" s="60" t="s">
        <v>120</v>
      </c>
      <c r="M45" s="60">
        <v>42613</v>
      </c>
      <c r="N45" s="60">
        <v>42641</v>
      </c>
      <c r="O45" s="60">
        <v>42643</v>
      </c>
      <c r="P45" s="60">
        <v>42657</v>
      </c>
      <c r="Q45" s="22">
        <v>20000</v>
      </c>
      <c r="R45" s="60">
        <v>42657</v>
      </c>
      <c r="S45" s="60">
        <f>R45</f>
        <v>42657</v>
      </c>
      <c r="T45" s="137">
        <v>42704</v>
      </c>
      <c r="U45" s="137">
        <v>42734</v>
      </c>
      <c r="V45" s="9"/>
      <c r="W45" s="9"/>
      <c r="X45" s="112"/>
      <c r="Y45" s="112"/>
      <c r="Z45" s="112"/>
      <c r="AA45" s="112"/>
      <c r="AB45" s="112"/>
      <c r="AC45" s="112"/>
      <c r="AD45" s="112"/>
      <c r="AE45" s="112"/>
      <c r="AF45" s="112"/>
      <c r="AG45" s="112"/>
      <c r="AH45" s="112"/>
      <c r="AI45" s="112"/>
      <c r="AJ45" s="112"/>
      <c r="AK45" s="112"/>
      <c r="AL45" s="112"/>
      <c r="AM45" s="112"/>
      <c r="AN45" s="112"/>
      <c r="AO45" s="112"/>
      <c r="AP45" s="112"/>
      <c r="AQ45" s="112"/>
      <c r="AR45" s="112"/>
      <c r="AS45" s="112"/>
      <c r="AT45" s="112"/>
      <c r="AU45" s="112"/>
      <c r="AV45" s="112"/>
      <c r="AW45" s="112"/>
      <c r="AX45" s="112"/>
      <c r="AY45" s="112"/>
      <c r="AZ45" s="112"/>
      <c r="BA45" s="112"/>
      <c r="BB45" s="112"/>
      <c r="BC45" s="112"/>
      <c r="BD45" s="112"/>
      <c r="BE45" s="112"/>
      <c r="BF45" s="112"/>
      <c r="BG45" s="112"/>
      <c r="BH45" s="112"/>
      <c r="BI45" s="112"/>
      <c r="BJ45" s="112"/>
      <c r="BK45" s="112"/>
      <c r="BL45" s="112"/>
      <c r="BM45" s="112"/>
      <c r="BN45" s="112"/>
      <c r="BO45" s="112"/>
      <c r="BP45" s="112"/>
      <c r="BQ45" s="112"/>
      <c r="BR45" s="112"/>
      <c r="BS45" s="112"/>
      <c r="BT45" s="112"/>
      <c r="BU45" s="112"/>
      <c r="BV45" s="112"/>
      <c r="BW45" s="112"/>
      <c r="BX45" s="112"/>
      <c r="BY45" s="112"/>
      <c r="BZ45" s="112"/>
      <c r="CA45" s="112"/>
      <c r="CB45" s="112"/>
      <c r="CC45" s="112"/>
      <c r="CD45" s="112"/>
      <c r="CE45" s="112"/>
      <c r="CF45" s="112"/>
      <c r="CG45" s="112"/>
      <c r="CH45" s="112"/>
      <c r="CI45" s="112"/>
      <c r="CJ45" s="112"/>
      <c r="CK45" s="112"/>
      <c r="CL45" s="112"/>
      <c r="CM45" s="112"/>
      <c r="CN45" s="112"/>
      <c r="CO45" s="112"/>
      <c r="CP45" s="112"/>
      <c r="CQ45" s="112"/>
      <c r="CR45" s="112"/>
      <c r="CS45" s="112"/>
      <c r="CT45" s="112"/>
      <c r="CU45" s="112"/>
      <c r="CV45" s="112"/>
      <c r="CW45" s="112"/>
      <c r="CX45" s="112"/>
      <c r="CY45" s="112"/>
      <c r="CZ45" s="112"/>
      <c r="DA45" s="112"/>
      <c r="DB45" s="112"/>
      <c r="DC45" s="112"/>
      <c r="DD45" s="112"/>
      <c r="DE45" s="112"/>
      <c r="DF45" s="112"/>
      <c r="DG45" s="112"/>
      <c r="DH45" s="112"/>
      <c r="DI45" s="112"/>
      <c r="DJ45" s="112"/>
      <c r="DK45" s="112"/>
      <c r="DL45" s="112"/>
      <c r="DM45" s="112"/>
      <c r="DN45" s="112"/>
      <c r="DO45" s="112"/>
      <c r="DP45" s="112"/>
      <c r="DQ45" s="112"/>
      <c r="DR45" s="112"/>
      <c r="DS45" s="112"/>
      <c r="DT45" s="112"/>
      <c r="DU45" s="112"/>
      <c r="DV45" s="112"/>
      <c r="DW45" s="112"/>
      <c r="DX45" s="112"/>
      <c r="DY45" s="112"/>
      <c r="DZ45" s="112"/>
      <c r="EA45" s="112"/>
      <c r="EB45" s="112"/>
      <c r="EC45" s="112"/>
      <c r="ED45" s="112"/>
      <c r="EE45" s="112"/>
      <c r="EF45" s="112"/>
      <c r="EG45" s="112"/>
      <c r="EH45" s="112"/>
      <c r="EI45" s="112"/>
      <c r="EJ45" s="112"/>
      <c r="EK45" s="112"/>
      <c r="EL45" s="112"/>
      <c r="EM45" s="112"/>
      <c r="EN45" s="112"/>
      <c r="EO45" s="112"/>
      <c r="EP45" s="112"/>
      <c r="EQ45" s="112"/>
      <c r="ER45" s="112"/>
      <c r="ES45" s="112"/>
      <c r="ET45" s="112"/>
      <c r="EU45" s="112"/>
      <c r="EV45" s="112"/>
      <c r="EW45" s="112"/>
      <c r="EX45" s="112"/>
      <c r="EY45" s="112"/>
      <c r="EZ45" s="112"/>
      <c r="FA45" s="112"/>
      <c r="FB45" s="112"/>
      <c r="FC45" s="112"/>
      <c r="FD45" s="112"/>
      <c r="FE45" s="112"/>
      <c r="FF45" s="112"/>
      <c r="FG45" s="112"/>
      <c r="FH45" s="112"/>
      <c r="FI45" s="112"/>
      <c r="FJ45" s="112"/>
      <c r="FK45" s="112"/>
      <c r="FL45" s="112"/>
      <c r="FM45" s="112"/>
    </row>
    <row r="46" spans="1:23" ht="15.75">
      <c r="A46" s="356"/>
      <c r="B46" s="76"/>
      <c r="C46" s="118"/>
      <c r="D46" s="36"/>
      <c r="E46" s="21"/>
      <c r="F46" s="18"/>
      <c r="G46" s="28"/>
      <c r="H46" s="68"/>
      <c r="I46" s="18"/>
      <c r="J46" s="312" t="s">
        <v>35</v>
      </c>
      <c r="K46" s="68"/>
      <c r="L46" s="119"/>
      <c r="M46" s="119"/>
      <c r="N46" s="119"/>
      <c r="O46" s="119"/>
      <c r="P46" s="119"/>
      <c r="Q46" s="119"/>
      <c r="R46" s="119"/>
      <c r="S46" s="119"/>
      <c r="T46" s="119"/>
      <c r="U46" s="119"/>
      <c r="V46" s="13"/>
      <c r="W46" s="13"/>
    </row>
    <row r="47" spans="1:23" ht="15.75">
      <c r="A47" s="357"/>
      <c r="B47" s="67"/>
      <c r="C47" s="115"/>
      <c r="D47" s="23"/>
      <c r="E47" s="24"/>
      <c r="F47" s="25"/>
      <c r="G47" s="26"/>
      <c r="H47" s="24"/>
      <c r="I47" s="215"/>
      <c r="J47" s="312" t="s">
        <v>36</v>
      </c>
      <c r="K47" s="24"/>
      <c r="L47" s="68"/>
      <c r="M47" s="68"/>
      <c r="N47" s="68"/>
      <c r="O47" s="36"/>
      <c r="P47" s="36"/>
      <c r="Q47" s="36"/>
      <c r="R47" s="36"/>
      <c r="S47" s="36"/>
      <c r="T47" s="36"/>
      <c r="U47" s="36"/>
      <c r="V47" s="13"/>
      <c r="W47" s="13"/>
    </row>
    <row r="48" spans="1:23" ht="15.75">
      <c r="A48" s="247"/>
      <c r="B48" s="78"/>
      <c r="C48" s="117"/>
      <c r="D48" s="65"/>
      <c r="E48" s="31"/>
      <c r="F48" s="32"/>
      <c r="G48" s="66"/>
      <c r="H48" s="58"/>
      <c r="I48" s="219"/>
      <c r="J48" s="49"/>
      <c r="K48" s="58"/>
      <c r="L48" s="61"/>
      <c r="M48" s="61"/>
      <c r="N48" s="61"/>
      <c r="O48" s="61"/>
      <c r="P48" s="61"/>
      <c r="Q48" s="62"/>
      <c r="R48" s="61"/>
      <c r="S48" s="61"/>
      <c r="T48" s="133"/>
      <c r="U48" s="133"/>
      <c r="V48" s="13"/>
      <c r="W48" s="13"/>
    </row>
    <row r="49" spans="1:23" ht="15.75">
      <c r="A49" s="355" t="s">
        <v>108</v>
      </c>
      <c r="B49" s="67" t="s">
        <v>122</v>
      </c>
      <c r="C49" s="114">
        <v>80000</v>
      </c>
      <c r="D49" s="18" t="s">
        <v>42</v>
      </c>
      <c r="E49" s="18" t="s">
        <v>30</v>
      </c>
      <c r="F49" s="18" t="s">
        <v>31</v>
      </c>
      <c r="G49" s="28" t="s">
        <v>117</v>
      </c>
      <c r="H49" s="60" t="s">
        <v>120</v>
      </c>
      <c r="I49" s="215" t="s">
        <v>120</v>
      </c>
      <c r="J49" s="312" t="s">
        <v>33</v>
      </c>
      <c r="K49" s="60" t="s">
        <v>120</v>
      </c>
      <c r="L49" s="60" t="s">
        <v>120</v>
      </c>
      <c r="M49" s="60" t="s">
        <v>120</v>
      </c>
      <c r="N49" s="60">
        <v>42275</v>
      </c>
      <c r="O49" s="60">
        <v>42307</v>
      </c>
      <c r="P49" s="60">
        <v>42322</v>
      </c>
      <c r="Q49" s="38">
        <f>C49</f>
        <v>80000</v>
      </c>
      <c r="R49" s="68">
        <v>42336</v>
      </c>
      <c r="S49" s="68">
        <v>42336</v>
      </c>
      <c r="T49" s="295">
        <f>S49+30</f>
        <v>42366</v>
      </c>
      <c r="U49" s="295">
        <f>T49+30</f>
        <v>42396</v>
      </c>
      <c r="V49" s="13"/>
      <c r="W49" s="13"/>
    </row>
    <row r="50" spans="1:23" ht="15.75">
      <c r="A50" s="356"/>
      <c r="B50" s="67" t="s">
        <v>122</v>
      </c>
      <c r="C50" s="114">
        <v>15000</v>
      </c>
      <c r="D50" s="18" t="s">
        <v>42</v>
      </c>
      <c r="E50" s="18" t="s">
        <v>30</v>
      </c>
      <c r="F50" s="18" t="s">
        <v>31</v>
      </c>
      <c r="G50" s="28" t="s">
        <v>117</v>
      </c>
      <c r="H50" s="60" t="s">
        <v>120</v>
      </c>
      <c r="I50" s="215" t="s">
        <v>120</v>
      </c>
      <c r="J50" s="312" t="s">
        <v>35</v>
      </c>
      <c r="K50" s="60" t="s">
        <v>120</v>
      </c>
      <c r="L50" s="60" t="s">
        <v>120</v>
      </c>
      <c r="M50" s="60">
        <v>42520</v>
      </c>
      <c r="N50" s="60">
        <v>42520</v>
      </c>
      <c r="O50" s="60">
        <v>42551</v>
      </c>
      <c r="P50" s="60">
        <v>42565</v>
      </c>
      <c r="Q50" s="38">
        <f>C50</f>
        <v>15000</v>
      </c>
      <c r="R50" s="68">
        <v>42610</v>
      </c>
      <c r="S50" s="68">
        <v>42641</v>
      </c>
      <c r="T50" s="295">
        <f>S50+30</f>
        <v>42671</v>
      </c>
      <c r="U50" s="295">
        <f>T50+30</f>
        <v>42701</v>
      </c>
      <c r="V50" s="13"/>
      <c r="W50" s="13"/>
    </row>
    <row r="51" spans="1:23" ht="15.75">
      <c r="A51" s="356"/>
      <c r="B51" s="73"/>
      <c r="C51" s="115"/>
      <c r="D51" s="72"/>
      <c r="E51" s="73"/>
      <c r="F51" s="74"/>
      <c r="G51" s="71"/>
      <c r="H51" s="73"/>
      <c r="I51" s="220"/>
      <c r="J51" s="347" t="s">
        <v>36</v>
      </c>
      <c r="K51" s="73"/>
      <c r="L51" s="37"/>
      <c r="M51" s="37"/>
      <c r="N51" s="18"/>
      <c r="O51" s="18"/>
      <c r="P51" s="18"/>
      <c r="Q51" s="18"/>
      <c r="R51" s="18"/>
      <c r="S51" s="18"/>
      <c r="T51" s="18"/>
      <c r="U51" s="18"/>
      <c r="V51" s="13"/>
      <c r="W51" s="13"/>
    </row>
    <row r="52" spans="1:23" ht="15.75">
      <c r="A52" s="249"/>
      <c r="B52" s="58"/>
      <c r="C52" s="120"/>
      <c r="D52" s="97"/>
      <c r="E52" s="58"/>
      <c r="F52" s="98"/>
      <c r="G52" s="57"/>
      <c r="H52" s="58"/>
      <c r="I52" s="61"/>
      <c r="J52" s="99"/>
      <c r="K52" s="58"/>
      <c r="L52" s="61"/>
      <c r="M52" s="61"/>
      <c r="N52" s="61"/>
      <c r="O52" s="61"/>
      <c r="P52" s="61"/>
      <c r="Q52" s="62"/>
      <c r="R52" s="61"/>
      <c r="S52" s="61"/>
      <c r="T52" s="133"/>
      <c r="U52" s="133"/>
      <c r="V52" s="13"/>
      <c r="W52" s="13"/>
    </row>
    <row r="53" spans="1:23" ht="15.75">
      <c r="A53" s="247"/>
      <c r="B53" s="78"/>
      <c r="C53" s="117"/>
      <c r="D53" s="65"/>
      <c r="E53" s="75"/>
      <c r="F53" s="32"/>
      <c r="G53" s="66"/>
      <c r="H53" s="314"/>
      <c r="I53" s="315"/>
      <c r="J53" s="316"/>
      <c r="K53" s="317"/>
      <c r="L53" s="318"/>
      <c r="M53" s="318"/>
      <c r="N53" s="318"/>
      <c r="O53" s="318"/>
      <c r="P53" s="318"/>
      <c r="Q53" s="319"/>
      <c r="R53" s="318"/>
      <c r="S53" s="318"/>
      <c r="T53" s="320"/>
      <c r="U53" s="320"/>
      <c r="V53" s="13"/>
      <c r="W53" s="13"/>
    </row>
    <row r="54" spans="1:23" ht="15.75">
      <c r="A54" s="355" t="s">
        <v>172</v>
      </c>
      <c r="B54" s="67" t="s">
        <v>122</v>
      </c>
      <c r="C54" s="115">
        <v>24000</v>
      </c>
      <c r="D54" s="18" t="s">
        <v>42</v>
      </c>
      <c r="E54" s="18" t="s">
        <v>30</v>
      </c>
      <c r="F54" s="18" t="s">
        <v>31</v>
      </c>
      <c r="G54" s="28" t="s">
        <v>117</v>
      </c>
      <c r="H54" s="60">
        <v>41644</v>
      </c>
      <c r="I54" s="215">
        <f>N54</f>
        <v>41686</v>
      </c>
      <c r="J54" s="312" t="s">
        <v>33</v>
      </c>
      <c r="K54" s="68">
        <v>41644</v>
      </c>
      <c r="L54" s="68">
        <f>K54+14</f>
        <v>41658</v>
      </c>
      <c r="M54" s="68">
        <v>41658</v>
      </c>
      <c r="N54" s="68">
        <f>M54+28</f>
        <v>41686</v>
      </c>
      <c r="O54" s="68">
        <v>41721</v>
      </c>
      <c r="P54" s="68">
        <f>O54+14</f>
        <v>41735</v>
      </c>
      <c r="Q54" s="22">
        <v>24000</v>
      </c>
      <c r="R54" s="68">
        <f>P54+14</f>
        <v>41749</v>
      </c>
      <c r="S54" s="68">
        <f>R54</f>
        <v>41749</v>
      </c>
      <c r="T54" s="295">
        <f>S54+15</f>
        <v>41764</v>
      </c>
      <c r="U54" s="295">
        <f>T54+30</f>
        <v>41794</v>
      </c>
      <c r="V54" s="13"/>
      <c r="W54" s="13"/>
    </row>
    <row r="55" spans="1:23" ht="15.75">
      <c r="A55" s="356"/>
      <c r="B55" s="67" t="s">
        <v>122</v>
      </c>
      <c r="C55" s="115">
        <v>45000</v>
      </c>
      <c r="D55" s="18" t="s">
        <v>42</v>
      </c>
      <c r="E55" s="18" t="s">
        <v>30</v>
      </c>
      <c r="F55" s="18" t="s">
        <v>31</v>
      </c>
      <c r="G55" s="28" t="s">
        <v>117</v>
      </c>
      <c r="H55" s="60">
        <v>42405</v>
      </c>
      <c r="I55" s="215">
        <f>N55</f>
        <v>42537</v>
      </c>
      <c r="J55" s="312" t="s">
        <v>35</v>
      </c>
      <c r="K55" s="68">
        <v>42374</v>
      </c>
      <c r="L55" s="68">
        <f>K55+14</f>
        <v>42388</v>
      </c>
      <c r="M55" s="68">
        <v>42509</v>
      </c>
      <c r="N55" s="68">
        <f>M55+28</f>
        <v>42537</v>
      </c>
      <c r="O55" s="68">
        <v>42544</v>
      </c>
      <c r="P55" s="68">
        <f>O55+14</f>
        <v>42558</v>
      </c>
      <c r="Q55" s="22">
        <v>45000</v>
      </c>
      <c r="R55" s="68">
        <f>P55+14</f>
        <v>42572</v>
      </c>
      <c r="S55" s="68">
        <f>R55</f>
        <v>42572</v>
      </c>
      <c r="T55" s="295">
        <f>S55+15</f>
        <v>42587</v>
      </c>
      <c r="U55" s="295">
        <f>T55+30</f>
        <v>42617</v>
      </c>
      <c r="V55" s="13"/>
      <c r="W55" s="13"/>
    </row>
    <row r="56" spans="1:23" ht="15.75" customHeight="1">
      <c r="A56" s="357"/>
      <c r="B56" s="67"/>
      <c r="C56" s="115"/>
      <c r="D56" s="18"/>
      <c r="E56" s="18"/>
      <c r="F56" s="25"/>
      <c r="G56" s="28"/>
      <c r="H56" s="304"/>
      <c r="I56" s="307"/>
      <c r="J56" s="312" t="s">
        <v>36</v>
      </c>
      <c r="K56" s="303"/>
      <c r="L56" s="306"/>
      <c r="M56" s="321"/>
      <c r="N56" s="306"/>
      <c r="O56" s="306"/>
      <c r="P56" s="306"/>
      <c r="Q56" s="322"/>
      <c r="R56" s="306"/>
      <c r="S56" s="306"/>
      <c r="T56" s="305"/>
      <c r="U56" s="305"/>
      <c r="V56" s="13"/>
      <c r="W56" s="13"/>
    </row>
    <row r="57" spans="1:23" ht="15.75">
      <c r="A57" s="247"/>
      <c r="B57" s="100"/>
      <c r="C57" s="117"/>
      <c r="D57" s="101"/>
      <c r="E57" s="101"/>
      <c r="F57" s="55"/>
      <c r="G57" s="31"/>
      <c r="H57" s="323"/>
      <c r="I57" s="315"/>
      <c r="J57" s="324"/>
      <c r="K57" s="323"/>
      <c r="L57" s="314"/>
      <c r="M57" s="325"/>
      <c r="N57" s="314"/>
      <c r="O57" s="314"/>
      <c r="P57" s="314"/>
      <c r="Q57" s="326"/>
      <c r="R57" s="314"/>
      <c r="S57" s="314"/>
      <c r="T57" s="327"/>
      <c r="U57" s="327"/>
      <c r="V57" s="13"/>
      <c r="W57" s="13"/>
    </row>
    <row r="58" spans="1:23" ht="15.75">
      <c r="A58" s="244" t="s">
        <v>109</v>
      </c>
      <c r="B58" s="119" t="s">
        <v>34</v>
      </c>
      <c r="C58" s="114">
        <v>457000</v>
      </c>
      <c r="D58" s="18" t="s">
        <v>29</v>
      </c>
      <c r="E58" s="119" t="s">
        <v>30</v>
      </c>
      <c r="F58" s="18" t="s">
        <v>31</v>
      </c>
      <c r="G58" s="18" t="s">
        <v>117</v>
      </c>
      <c r="H58" s="60">
        <v>41703</v>
      </c>
      <c r="I58" s="60">
        <f>N58</f>
        <v>41745</v>
      </c>
      <c r="J58" s="312" t="s">
        <v>33</v>
      </c>
      <c r="K58" s="68">
        <v>41703</v>
      </c>
      <c r="L58" s="68">
        <f>K58+14</f>
        <v>41717</v>
      </c>
      <c r="M58" s="68">
        <v>41717</v>
      </c>
      <c r="N58" s="68">
        <f>M58+28</f>
        <v>41745</v>
      </c>
      <c r="O58" s="68">
        <v>41752</v>
      </c>
      <c r="P58" s="68">
        <f>O58+15</f>
        <v>41767</v>
      </c>
      <c r="Q58" s="77">
        <v>457000</v>
      </c>
      <c r="R58" s="68">
        <f>P58+14</f>
        <v>41781</v>
      </c>
      <c r="S58" s="68">
        <f>R58</f>
        <v>41781</v>
      </c>
      <c r="T58" s="295">
        <f>S58+30</f>
        <v>41811</v>
      </c>
      <c r="U58" s="295">
        <f>T58+30</f>
        <v>41841</v>
      </c>
      <c r="V58" s="13"/>
      <c r="W58" s="13"/>
    </row>
    <row r="59" spans="1:23" ht="15.75">
      <c r="A59" s="250" t="s">
        <v>110</v>
      </c>
      <c r="B59" s="119" t="s">
        <v>153</v>
      </c>
      <c r="C59" s="114">
        <v>457000</v>
      </c>
      <c r="D59" s="18" t="s">
        <v>29</v>
      </c>
      <c r="E59" s="119" t="s">
        <v>30</v>
      </c>
      <c r="F59" s="18" t="s">
        <v>31</v>
      </c>
      <c r="G59" s="18" t="s">
        <v>117</v>
      </c>
      <c r="H59" s="60">
        <v>41764</v>
      </c>
      <c r="I59" s="60">
        <f>N59</f>
        <v>42528</v>
      </c>
      <c r="J59" s="312" t="s">
        <v>35</v>
      </c>
      <c r="K59" s="68">
        <v>42495</v>
      </c>
      <c r="L59" s="68">
        <f>K59+14</f>
        <v>42509</v>
      </c>
      <c r="M59" s="68">
        <v>42500</v>
      </c>
      <c r="N59" s="68">
        <f>M59+28</f>
        <v>42528</v>
      </c>
      <c r="O59" s="68">
        <v>42544</v>
      </c>
      <c r="P59" s="68">
        <f>O59+15</f>
        <v>42559</v>
      </c>
      <c r="Q59" s="77">
        <v>457000</v>
      </c>
      <c r="R59" s="68">
        <f>P59+14</f>
        <v>42573</v>
      </c>
      <c r="S59" s="68">
        <f>R59</f>
        <v>42573</v>
      </c>
      <c r="T59" s="295">
        <f>S59+30</f>
        <v>42603</v>
      </c>
      <c r="U59" s="295">
        <f>T59+30</f>
        <v>42633</v>
      </c>
      <c r="V59" s="13"/>
      <c r="W59" s="13"/>
    </row>
    <row r="60" spans="1:23" ht="15.75">
      <c r="A60" s="251"/>
      <c r="B60" s="119"/>
      <c r="C60" s="114"/>
      <c r="D60" s="18"/>
      <c r="E60" s="119"/>
      <c r="F60" s="18"/>
      <c r="G60" s="18"/>
      <c r="H60" s="304"/>
      <c r="I60" s="304"/>
      <c r="J60" s="312" t="s">
        <v>36</v>
      </c>
      <c r="K60" s="303"/>
      <c r="L60" s="303"/>
      <c r="M60" s="303"/>
      <c r="N60" s="303"/>
      <c r="O60" s="303"/>
      <c r="P60" s="303"/>
      <c r="Q60" s="313"/>
      <c r="R60" s="303"/>
      <c r="S60" s="303"/>
      <c r="T60" s="311"/>
      <c r="U60" s="311"/>
      <c r="V60" s="13"/>
      <c r="W60" s="13"/>
    </row>
    <row r="61" spans="1:23" ht="15.75">
      <c r="A61" s="247"/>
      <c r="B61" s="106"/>
      <c r="C61" s="121"/>
      <c r="D61" s="107"/>
      <c r="E61" s="53"/>
      <c r="F61" s="55"/>
      <c r="G61" s="108"/>
      <c r="H61" s="328"/>
      <c r="I61" s="329"/>
      <c r="J61" s="316"/>
      <c r="K61" s="330"/>
      <c r="L61" s="318"/>
      <c r="M61" s="318"/>
      <c r="N61" s="318"/>
      <c r="O61" s="318"/>
      <c r="P61" s="318"/>
      <c r="Q61" s="331"/>
      <c r="R61" s="318"/>
      <c r="S61" s="318"/>
      <c r="T61" s="320"/>
      <c r="U61" s="320"/>
      <c r="V61" s="13"/>
      <c r="W61" s="13"/>
    </row>
    <row r="62" spans="1:23" ht="15.75" customHeight="1">
      <c r="A62" s="367" t="s">
        <v>166</v>
      </c>
      <c r="B62" s="67" t="s">
        <v>122</v>
      </c>
      <c r="C62" s="207">
        <v>117000</v>
      </c>
      <c r="D62" s="208" t="s">
        <v>29</v>
      </c>
      <c r="E62" s="119" t="s">
        <v>30</v>
      </c>
      <c r="F62" s="209" t="s">
        <v>31</v>
      </c>
      <c r="G62" s="209" t="s">
        <v>117</v>
      </c>
      <c r="H62" s="222">
        <v>41739</v>
      </c>
      <c r="I62" s="222">
        <f>N62</f>
        <v>41781</v>
      </c>
      <c r="J62" s="81" t="s">
        <v>33</v>
      </c>
      <c r="K62" s="68">
        <v>41739</v>
      </c>
      <c r="L62" s="68">
        <f>K62+14</f>
        <v>41753</v>
      </c>
      <c r="M62" s="60">
        <v>41753</v>
      </c>
      <c r="N62" s="60">
        <f>M62+28</f>
        <v>41781</v>
      </c>
      <c r="O62" s="60">
        <f>N62+7</f>
        <v>41788</v>
      </c>
      <c r="P62" s="60">
        <f>O62+14</f>
        <v>41802</v>
      </c>
      <c r="Q62" s="38">
        <f>C62</f>
        <v>117000</v>
      </c>
      <c r="R62" s="60">
        <f>P62+14</f>
        <v>41816</v>
      </c>
      <c r="S62" s="60">
        <v>41816</v>
      </c>
      <c r="T62" s="137">
        <f>S62+15</f>
        <v>41831</v>
      </c>
      <c r="U62" s="137">
        <f>T62+30</f>
        <v>41861</v>
      </c>
      <c r="V62" s="13"/>
      <c r="W62" s="13"/>
    </row>
    <row r="63" spans="1:23" ht="15.75">
      <c r="A63" s="368"/>
      <c r="B63" s="67" t="s">
        <v>122</v>
      </c>
      <c r="C63" s="207">
        <v>75000</v>
      </c>
      <c r="D63" s="208" t="s">
        <v>29</v>
      </c>
      <c r="E63" s="119" t="s">
        <v>30</v>
      </c>
      <c r="F63" s="209" t="s">
        <v>31</v>
      </c>
      <c r="G63" s="209" t="s">
        <v>117</v>
      </c>
      <c r="H63" s="222">
        <v>42561</v>
      </c>
      <c r="I63" s="222">
        <f>N63</f>
        <v>42603</v>
      </c>
      <c r="J63" s="81" t="s">
        <v>35</v>
      </c>
      <c r="K63" s="68">
        <v>42561</v>
      </c>
      <c r="L63" s="68">
        <f>K63+14</f>
        <v>42575</v>
      </c>
      <c r="M63" s="60">
        <v>42575</v>
      </c>
      <c r="N63" s="60">
        <f>M63+28</f>
        <v>42603</v>
      </c>
      <c r="O63" s="60">
        <f>N63+7</f>
        <v>42610</v>
      </c>
      <c r="P63" s="60">
        <f>O63+14</f>
        <v>42624</v>
      </c>
      <c r="Q63" s="38">
        <f>C63</f>
        <v>75000</v>
      </c>
      <c r="R63" s="60">
        <f>P63+14</f>
        <v>42638</v>
      </c>
      <c r="S63" s="60">
        <v>42639</v>
      </c>
      <c r="T63" s="137">
        <f>S63+15</f>
        <v>42654</v>
      </c>
      <c r="U63" s="137">
        <f>T63+30</f>
        <v>42684</v>
      </c>
      <c r="V63" s="13"/>
      <c r="W63" s="13"/>
    </row>
    <row r="64" spans="1:23" ht="12.75" customHeight="1">
      <c r="A64" s="369"/>
      <c r="B64" s="119"/>
      <c r="C64" s="119"/>
      <c r="D64" s="104"/>
      <c r="E64" s="105"/>
      <c r="F64" s="40"/>
      <c r="G64" s="40"/>
      <c r="H64" s="221"/>
      <c r="I64" s="40"/>
      <c r="J64" s="81" t="s">
        <v>36</v>
      </c>
      <c r="K64" s="28"/>
      <c r="L64" s="68"/>
      <c r="M64" s="68"/>
      <c r="N64" s="68"/>
      <c r="O64" s="68"/>
      <c r="P64" s="68"/>
      <c r="Q64" s="210"/>
      <c r="R64" s="68"/>
      <c r="S64" s="68"/>
      <c r="T64" s="295"/>
      <c r="U64" s="295"/>
      <c r="V64" s="13"/>
      <c r="W64" s="13"/>
    </row>
    <row r="65" spans="1:23" ht="15.75" customHeight="1">
      <c r="A65" s="241"/>
      <c r="B65" s="242"/>
      <c r="C65" s="242"/>
      <c r="D65" s="241"/>
      <c r="E65" s="241"/>
      <c r="F65" s="241"/>
      <c r="G65" s="241"/>
      <c r="H65" s="242"/>
      <c r="I65" s="242"/>
      <c r="J65" s="241"/>
      <c r="K65" s="242"/>
      <c r="L65" s="242"/>
      <c r="M65" s="242"/>
      <c r="N65" s="242"/>
      <c r="O65" s="242"/>
      <c r="P65" s="242"/>
      <c r="Q65" s="242"/>
      <c r="R65" s="242"/>
      <c r="S65" s="242"/>
      <c r="T65" s="242"/>
      <c r="U65" s="242"/>
      <c r="V65" s="13"/>
      <c r="W65" s="13"/>
    </row>
    <row r="66" spans="1:23" ht="22.5" customHeight="1">
      <c r="A66" s="353" t="s">
        <v>116</v>
      </c>
      <c r="B66" s="119"/>
      <c r="C66" s="243" t="e">
        <f>SUM(C38:C65)+#REF!+C32+#REF!+#REF!</f>
        <v>#REF!</v>
      </c>
      <c r="D66" s="102"/>
      <c r="E66" s="102"/>
      <c r="F66" s="102"/>
      <c r="G66" s="102"/>
      <c r="H66" s="119"/>
      <c r="I66" s="119"/>
      <c r="J66" s="81" t="s">
        <v>33</v>
      </c>
      <c r="K66" s="119"/>
      <c r="L66" s="119"/>
      <c r="M66" s="119"/>
      <c r="N66" s="119"/>
      <c r="O66" s="119"/>
      <c r="P66" s="119"/>
      <c r="Q66" s="119"/>
      <c r="R66" s="119"/>
      <c r="S66" s="119"/>
      <c r="T66" s="119"/>
      <c r="U66" s="119"/>
      <c r="V66" s="13"/>
      <c r="W66" s="13"/>
    </row>
    <row r="67" spans="1:23" ht="21" customHeight="1">
      <c r="A67" s="353"/>
      <c r="B67" s="119"/>
      <c r="C67" s="119"/>
      <c r="D67" s="102"/>
      <c r="E67" s="102"/>
      <c r="F67" s="102"/>
      <c r="G67" s="102"/>
      <c r="H67" s="119"/>
      <c r="I67" s="119"/>
      <c r="J67" s="81" t="s">
        <v>35</v>
      </c>
      <c r="K67" s="119"/>
      <c r="L67" s="119"/>
      <c r="M67" s="119"/>
      <c r="N67" s="119"/>
      <c r="O67" s="119"/>
      <c r="P67" s="119"/>
      <c r="Q67" s="119"/>
      <c r="R67" s="119"/>
      <c r="S67" s="119"/>
      <c r="T67" s="119"/>
      <c r="U67" s="119"/>
      <c r="V67" s="13"/>
      <c r="W67" s="13"/>
    </row>
    <row r="68" spans="1:23" ht="15.75">
      <c r="A68" s="353"/>
      <c r="B68" s="119"/>
      <c r="C68" s="119"/>
      <c r="D68" s="102"/>
      <c r="E68" s="102"/>
      <c r="F68" s="102"/>
      <c r="G68" s="102"/>
      <c r="H68" s="119"/>
      <c r="I68" s="119"/>
      <c r="J68" s="81" t="s">
        <v>36</v>
      </c>
      <c r="K68" s="119"/>
      <c r="L68" s="119"/>
      <c r="M68" s="119"/>
      <c r="N68" s="119"/>
      <c r="O68" s="119"/>
      <c r="P68" s="119"/>
      <c r="Q68" s="119"/>
      <c r="R68" s="119"/>
      <c r="S68" s="119"/>
      <c r="T68" s="119"/>
      <c r="U68" s="119"/>
      <c r="V68" s="13"/>
      <c r="W68" s="13"/>
    </row>
    <row r="69" spans="22:23" ht="15">
      <c r="V69" s="13"/>
      <c r="W69" s="13"/>
    </row>
    <row r="70" spans="22:23" ht="15">
      <c r="V70" s="13"/>
      <c r="W70" s="13"/>
    </row>
    <row r="71" spans="22:23" ht="15.75" customHeight="1">
      <c r="V71" s="13"/>
      <c r="W71" s="13"/>
    </row>
    <row r="72" spans="22:23" ht="15">
      <c r="V72" s="13"/>
      <c r="W72" s="13"/>
    </row>
    <row r="73" spans="22:23" ht="15">
      <c r="V73" s="13"/>
      <c r="W73" s="13"/>
    </row>
    <row r="74" spans="22:23" ht="15">
      <c r="V74" s="13"/>
      <c r="W74" s="13"/>
    </row>
    <row r="75" spans="22:23" ht="15">
      <c r="V75" s="13"/>
      <c r="W75" s="13"/>
    </row>
    <row r="76" spans="22:23" ht="15">
      <c r="V76" s="13"/>
      <c r="W76" s="13"/>
    </row>
    <row r="77" ht="15.75" customHeight="1">
      <c r="W77" s="13"/>
    </row>
    <row r="78" ht="15">
      <c r="W78" s="13"/>
    </row>
    <row r="79" ht="15">
      <c r="W79" s="13"/>
    </row>
    <row r="80" spans="22:23" ht="15">
      <c r="V80" s="13"/>
      <c r="W80" s="13"/>
    </row>
    <row r="81" spans="22:23" ht="15">
      <c r="V81" s="13"/>
      <c r="W81" s="13"/>
    </row>
    <row r="82" spans="22:23" ht="15">
      <c r="V82" s="13"/>
      <c r="W82" s="13"/>
    </row>
    <row r="83" spans="22:23" ht="15">
      <c r="V83" s="13"/>
      <c r="W83" s="13"/>
    </row>
    <row r="84" spans="22:23" ht="15">
      <c r="V84" s="13"/>
      <c r="W84" s="13"/>
    </row>
    <row r="85" ht="15.75" customHeight="1"/>
  </sheetData>
  <sheetProtection/>
  <mergeCells count="33">
    <mergeCell ref="A66:A68"/>
    <mergeCell ref="A6:B6"/>
    <mergeCell ref="C6:F6"/>
    <mergeCell ref="C7:F7"/>
    <mergeCell ref="A7:B7"/>
    <mergeCell ref="C8:F8"/>
    <mergeCell ref="C9:F9"/>
    <mergeCell ref="C10:F10"/>
    <mergeCell ref="A2:C2"/>
    <mergeCell ref="A62:A64"/>
    <mergeCell ref="G2:I2"/>
    <mergeCell ref="A9:B9"/>
    <mergeCell ref="A49:A51"/>
    <mergeCell ref="A37:A39"/>
    <mergeCell ref="A8:B8"/>
    <mergeCell ref="A54:A56"/>
    <mergeCell ref="A32:A34"/>
    <mergeCell ref="A10:B10"/>
    <mergeCell ref="B26:I26"/>
    <mergeCell ref="A26:A27"/>
    <mergeCell ref="C11:F11"/>
    <mergeCell ref="C12:F12"/>
    <mergeCell ref="A13:B13"/>
    <mergeCell ref="A12:B12"/>
    <mergeCell ref="A11:B11"/>
    <mergeCell ref="T26:U26"/>
    <mergeCell ref="A41:A43"/>
    <mergeCell ref="A45:A47"/>
    <mergeCell ref="Q26:S26"/>
    <mergeCell ref="C13:F13"/>
    <mergeCell ref="O26:P26"/>
    <mergeCell ref="K26:L26"/>
    <mergeCell ref="M26:N26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W988"/>
  <sheetViews>
    <sheetView zoomScale="70" zoomScaleNormal="70" zoomScalePageLayoutView="0" workbookViewId="0" topLeftCell="A25">
      <pane xSplit="1" ySplit="2" topLeftCell="H31" activePane="bottomRight" state="frozen"/>
      <selection pane="topLeft" activeCell="A25" sqref="A25"/>
      <selection pane="topRight" activeCell="B25" sqref="B25"/>
      <selection pane="bottomLeft" activeCell="A27" sqref="A27"/>
      <selection pane="bottomRight" activeCell="Q40" sqref="Q40"/>
    </sheetView>
  </sheetViews>
  <sheetFormatPr defaultColWidth="11.421875" defaultRowHeight="15"/>
  <cols>
    <col min="1" max="1" width="40.8515625" style="231" customWidth="1"/>
    <col min="2" max="2" width="15.00390625" style="177" customWidth="1"/>
    <col min="3" max="3" width="18.7109375" style="11" customWidth="1"/>
    <col min="4" max="4" width="16.00390625" style="0" customWidth="1"/>
    <col min="5" max="5" width="14.28125" style="171" customWidth="1"/>
    <col min="6" max="6" width="14.140625" style="171" customWidth="1"/>
    <col min="7" max="7" width="14.8515625" style="11" customWidth="1"/>
    <col min="8" max="8" width="16.28125" style="0" customWidth="1"/>
    <col min="9" max="9" width="14.8515625" style="11" customWidth="1"/>
    <col min="10" max="10" width="13.00390625" style="0" customWidth="1"/>
    <col min="11" max="11" width="9.140625" style="0" customWidth="1"/>
    <col min="12" max="12" width="14.421875" style="0" customWidth="1"/>
    <col min="13" max="13" width="14.28125" style="0" customWidth="1"/>
    <col min="14" max="14" width="15.00390625" style="0" customWidth="1"/>
    <col min="15" max="15" width="14.57421875" style="0" customWidth="1"/>
    <col min="16" max="16" width="15.28125" style="0" customWidth="1"/>
    <col min="17" max="17" width="14.140625" style="0" customWidth="1"/>
    <col min="18" max="18" width="14.7109375" style="0" customWidth="1"/>
    <col min="19" max="19" width="15.00390625" style="0" customWidth="1"/>
    <col min="20" max="20" width="14.57421875" style="0" customWidth="1"/>
    <col min="21" max="21" width="14.00390625" style="0" customWidth="1"/>
    <col min="22" max="22" width="14.8515625" style="0" customWidth="1"/>
    <col min="23" max="16384" width="9.140625" style="0" customWidth="1"/>
  </cols>
  <sheetData>
    <row r="1" ht="15"/>
    <row r="2" spans="1:9" s="152" customFormat="1" ht="18.75">
      <c r="A2" s="366" t="s">
        <v>43</v>
      </c>
      <c r="B2" s="366"/>
      <c r="C2" s="366"/>
      <c r="E2" s="168"/>
      <c r="F2" s="370" t="s">
        <v>100</v>
      </c>
      <c r="G2" s="370"/>
      <c r="H2" s="370"/>
      <c r="I2" s="232"/>
    </row>
    <row r="3" spans="1:22" ht="15.75">
      <c r="A3" s="223"/>
      <c r="B3" s="174"/>
      <c r="C3" s="165"/>
      <c r="D3" s="151"/>
      <c r="E3" s="169"/>
      <c r="F3" s="169"/>
      <c r="G3" s="165"/>
      <c r="H3" s="151"/>
      <c r="I3" s="165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</row>
    <row r="4" spans="1:22" ht="15.75">
      <c r="A4" s="224" t="s">
        <v>64</v>
      </c>
      <c r="B4" s="174"/>
      <c r="C4" s="165"/>
      <c r="D4" s="151"/>
      <c r="E4" s="169"/>
      <c r="F4" s="169"/>
      <c r="G4" s="165"/>
      <c r="H4" s="151"/>
      <c r="I4" s="165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</row>
    <row r="5" spans="1:22" ht="15.75">
      <c r="A5" s="224"/>
      <c r="B5" s="174"/>
      <c r="C5" s="165"/>
      <c r="D5" s="151"/>
      <c r="E5" s="169"/>
      <c r="F5" s="169"/>
      <c r="G5" s="165"/>
      <c r="H5" s="151"/>
      <c r="I5" s="165"/>
      <c r="J5" s="151"/>
      <c r="K5" s="151"/>
      <c r="L5" s="151"/>
      <c r="M5" s="151"/>
      <c r="N5" s="151"/>
      <c r="O5" s="151"/>
      <c r="P5" s="151"/>
      <c r="Q5" s="151"/>
      <c r="R5" s="151"/>
      <c r="S5" s="151"/>
      <c r="T5" s="151"/>
      <c r="U5" s="151"/>
      <c r="V5" s="151"/>
    </row>
    <row r="6" spans="1:22" ht="15.75">
      <c r="A6" s="362" t="s">
        <v>45</v>
      </c>
      <c r="B6" s="363"/>
      <c r="C6" s="373" t="s">
        <v>46</v>
      </c>
      <c r="D6" s="373"/>
      <c r="E6" s="373"/>
      <c r="F6" s="373"/>
      <c r="G6" s="165"/>
      <c r="H6" s="151"/>
      <c r="I6" s="165"/>
      <c r="J6" s="151"/>
      <c r="K6" s="151"/>
      <c r="L6" s="151"/>
      <c r="M6" s="151"/>
      <c r="N6" s="151"/>
      <c r="O6" s="151"/>
      <c r="P6" s="151"/>
      <c r="Q6" s="151"/>
      <c r="R6" s="151"/>
      <c r="S6" s="151"/>
      <c r="T6" s="151"/>
      <c r="U6" s="151"/>
      <c r="V6" s="151"/>
    </row>
    <row r="7" spans="1:22" ht="15.75">
      <c r="A7" s="362" t="s">
        <v>47</v>
      </c>
      <c r="B7" s="363"/>
      <c r="C7" s="373" t="s">
        <v>48</v>
      </c>
      <c r="D7" s="373"/>
      <c r="E7" s="373"/>
      <c r="F7" s="373"/>
      <c r="G7" s="165"/>
      <c r="H7" s="151"/>
      <c r="I7" s="165"/>
      <c r="J7" s="151"/>
      <c r="K7" s="151"/>
      <c r="L7" s="151"/>
      <c r="M7" s="151"/>
      <c r="N7" s="151"/>
      <c r="O7" s="151"/>
      <c r="P7" s="151"/>
      <c r="Q7" s="151"/>
      <c r="R7" s="151"/>
      <c r="S7" s="151"/>
      <c r="T7" s="151"/>
      <c r="U7" s="151"/>
      <c r="V7" s="151"/>
    </row>
    <row r="8" spans="1:22" ht="15.75">
      <c r="A8" s="362" t="s">
        <v>115</v>
      </c>
      <c r="B8" s="363"/>
      <c r="C8" s="378" t="s">
        <v>114</v>
      </c>
      <c r="D8" s="378"/>
      <c r="E8" s="378"/>
      <c r="F8" s="378"/>
      <c r="G8" s="165"/>
      <c r="H8" s="151"/>
      <c r="I8" s="165"/>
      <c r="J8" s="151"/>
      <c r="K8" s="151"/>
      <c r="L8" s="151"/>
      <c r="M8" s="151"/>
      <c r="N8" s="151"/>
      <c r="O8" s="151"/>
      <c r="P8" s="151"/>
      <c r="Q8" s="151"/>
      <c r="R8" s="151"/>
      <c r="S8" s="151"/>
      <c r="T8" s="151"/>
      <c r="U8" s="151"/>
      <c r="V8" s="151"/>
    </row>
    <row r="9" spans="1:22" ht="15.75">
      <c r="A9" s="362" t="s">
        <v>49</v>
      </c>
      <c r="B9" s="363"/>
      <c r="C9" s="373" t="s">
        <v>50</v>
      </c>
      <c r="D9" s="373"/>
      <c r="E9" s="373"/>
      <c r="F9" s="373"/>
      <c r="G9" s="165"/>
      <c r="H9" s="151"/>
      <c r="I9" s="165"/>
      <c r="J9" s="151"/>
      <c r="K9" s="151"/>
      <c r="L9" s="151"/>
      <c r="M9" s="151"/>
      <c r="N9" s="151"/>
      <c r="O9" s="151"/>
      <c r="P9" s="151"/>
      <c r="Q9" s="151"/>
      <c r="R9" s="151"/>
      <c r="S9" s="151"/>
      <c r="T9" s="151"/>
      <c r="U9" s="151"/>
      <c r="V9" s="151"/>
    </row>
    <row r="10" spans="1:22" ht="15.75">
      <c r="A10" s="362" t="s">
        <v>51</v>
      </c>
      <c r="B10" s="363"/>
      <c r="C10" s="378" t="s">
        <v>52</v>
      </c>
      <c r="D10" s="378"/>
      <c r="E10" s="378"/>
      <c r="F10" s="378"/>
      <c r="G10" s="165"/>
      <c r="H10" s="151"/>
      <c r="I10" s="165"/>
      <c r="J10" s="151"/>
      <c r="K10" s="151"/>
      <c r="L10" s="151"/>
      <c r="M10" s="151"/>
      <c r="N10" s="151"/>
      <c r="O10" s="151"/>
      <c r="P10" s="151"/>
      <c r="Q10" s="151"/>
      <c r="R10" s="151"/>
      <c r="S10" s="151"/>
      <c r="T10" s="151"/>
      <c r="U10" s="151"/>
      <c r="V10" s="151"/>
    </row>
    <row r="11" spans="1:22" ht="15.75">
      <c r="A11" s="362" t="s">
        <v>53</v>
      </c>
      <c r="B11" s="363"/>
      <c r="C11" s="361"/>
      <c r="D11" s="361"/>
      <c r="E11" s="361"/>
      <c r="F11" s="361"/>
      <c r="G11" s="165"/>
      <c r="H11" s="151"/>
      <c r="I11" s="165"/>
      <c r="J11" s="151"/>
      <c r="K11" s="151"/>
      <c r="L11" s="151"/>
      <c r="M11" s="151"/>
      <c r="N11" s="151"/>
      <c r="O11" s="151"/>
      <c r="P11" s="151"/>
      <c r="Q11" s="151"/>
      <c r="R11" s="151"/>
      <c r="S11" s="151"/>
      <c r="T11" s="151"/>
      <c r="U11" s="151"/>
      <c r="V11" s="151"/>
    </row>
    <row r="12" spans="1:22" ht="15.75">
      <c r="A12" s="362" t="s">
        <v>54</v>
      </c>
      <c r="B12" s="363"/>
      <c r="C12" s="361"/>
      <c r="D12" s="361"/>
      <c r="E12" s="361"/>
      <c r="F12" s="361"/>
      <c r="G12" s="165"/>
      <c r="H12" s="151"/>
      <c r="I12" s="165"/>
      <c r="J12" s="151"/>
      <c r="K12" s="151"/>
      <c r="L12" s="151"/>
      <c r="M12" s="151"/>
      <c r="N12" s="151"/>
      <c r="O12" s="151"/>
      <c r="P12" s="151"/>
      <c r="Q12" s="151"/>
      <c r="R12" s="151"/>
      <c r="S12" s="151"/>
      <c r="T12" s="151"/>
      <c r="U12" s="151"/>
      <c r="V12" s="151"/>
    </row>
    <row r="13" spans="1:22" ht="15.75">
      <c r="A13" s="362" t="s">
        <v>55</v>
      </c>
      <c r="B13" s="363"/>
      <c r="C13" s="361"/>
      <c r="D13" s="361"/>
      <c r="E13" s="361"/>
      <c r="F13" s="361"/>
      <c r="G13" s="165"/>
      <c r="H13" s="151"/>
      <c r="I13" s="165"/>
      <c r="J13" s="151"/>
      <c r="K13" s="151"/>
      <c r="L13" s="151"/>
      <c r="M13" s="151"/>
      <c r="N13" s="151"/>
      <c r="O13" s="151"/>
      <c r="P13" s="151"/>
      <c r="Q13" s="151"/>
      <c r="R13" s="151"/>
      <c r="S13" s="151"/>
      <c r="T13" s="151"/>
      <c r="U13" s="151"/>
      <c r="V13" s="151"/>
    </row>
    <row r="14" spans="1:22" ht="15.75">
      <c r="A14" s="224"/>
      <c r="B14" s="174"/>
      <c r="C14" s="165"/>
      <c r="D14" s="151"/>
      <c r="E14" s="169"/>
      <c r="F14" s="169"/>
      <c r="G14" s="165"/>
      <c r="H14" s="151"/>
      <c r="I14" s="165"/>
      <c r="J14" s="151"/>
      <c r="K14" s="151"/>
      <c r="L14" s="151"/>
      <c r="M14" s="151"/>
      <c r="N14" s="151"/>
      <c r="O14" s="151"/>
      <c r="P14" s="151"/>
      <c r="Q14" s="151"/>
      <c r="R14" s="151"/>
      <c r="S14" s="151"/>
      <c r="T14" s="151"/>
      <c r="U14" s="151"/>
      <c r="V14" s="151"/>
    </row>
    <row r="15" spans="1:22" ht="15.75">
      <c r="A15" s="225" t="s">
        <v>101</v>
      </c>
      <c r="B15" s="174"/>
      <c r="C15" s="165"/>
      <c r="D15" s="151"/>
      <c r="E15" s="169"/>
      <c r="F15" s="169"/>
      <c r="G15" s="165"/>
      <c r="H15" s="151"/>
      <c r="I15" s="165"/>
      <c r="J15" s="151"/>
      <c r="K15" s="151"/>
      <c r="L15" s="151"/>
      <c r="M15" s="151"/>
      <c r="N15" s="151"/>
      <c r="O15" s="151"/>
      <c r="P15" s="151"/>
      <c r="Q15" s="151"/>
      <c r="R15" s="151"/>
      <c r="S15" s="151"/>
      <c r="T15" s="151"/>
      <c r="U15" s="151"/>
      <c r="V15" s="151"/>
    </row>
    <row r="16" spans="1:22" ht="15.75">
      <c r="A16" s="223"/>
      <c r="B16" s="174"/>
      <c r="C16" s="165"/>
      <c r="D16" s="151"/>
      <c r="E16" s="169"/>
      <c r="F16" s="169"/>
      <c r="G16" s="165"/>
      <c r="H16" s="151"/>
      <c r="I16" s="165"/>
      <c r="J16" s="151"/>
      <c r="K16" s="151"/>
      <c r="L16" s="151"/>
      <c r="M16" s="151"/>
      <c r="N16" s="151"/>
      <c r="O16" s="151"/>
      <c r="P16" s="151"/>
      <c r="Q16" s="151"/>
      <c r="R16" s="151"/>
      <c r="S16" s="151"/>
      <c r="T16" s="151"/>
      <c r="U16" s="151"/>
      <c r="V16" s="151"/>
    </row>
    <row r="17" spans="1:22" ht="63">
      <c r="A17" s="226" t="s">
        <v>56</v>
      </c>
      <c r="B17" s="20" t="s">
        <v>57</v>
      </c>
      <c r="C17" s="20" t="s">
        <v>58</v>
      </c>
      <c r="D17" s="20" t="s">
        <v>59</v>
      </c>
      <c r="E17" s="169"/>
      <c r="F17" s="169"/>
      <c r="G17" s="165"/>
      <c r="H17" s="151"/>
      <c r="I17" s="165"/>
      <c r="J17" s="151"/>
      <c r="K17" s="151"/>
      <c r="L17" s="151"/>
      <c r="M17" s="151"/>
      <c r="N17" s="151"/>
      <c r="O17" s="151"/>
      <c r="P17" s="151"/>
      <c r="Q17" s="151"/>
      <c r="R17" s="151"/>
      <c r="S17" s="151"/>
      <c r="T17" s="151"/>
      <c r="U17" s="151"/>
      <c r="V17" s="151"/>
    </row>
    <row r="18" spans="1:22" ht="15.75">
      <c r="A18" s="227" t="s">
        <v>60</v>
      </c>
      <c r="B18" s="89"/>
      <c r="C18" s="90" t="s">
        <v>113</v>
      </c>
      <c r="D18" s="91"/>
      <c r="E18" s="169"/>
      <c r="F18" s="169"/>
      <c r="G18" s="165"/>
      <c r="H18" s="151"/>
      <c r="I18" s="165"/>
      <c r="J18" s="151"/>
      <c r="K18" s="151"/>
      <c r="L18" s="151"/>
      <c r="M18" s="151"/>
      <c r="N18" s="151"/>
      <c r="O18" s="151"/>
      <c r="P18" s="151"/>
      <c r="Q18" s="151"/>
      <c r="R18" s="151"/>
      <c r="S18" s="151"/>
      <c r="T18" s="151"/>
      <c r="U18" s="151"/>
      <c r="V18" s="151"/>
    </row>
    <row r="19" spans="1:22" ht="15.75">
      <c r="A19" s="12" t="s">
        <v>63</v>
      </c>
      <c r="B19" s="6" t="s">
        <v>61</v>
      </c>
      <c r="C19" s="7" t="s">
        <v>62</v>
      </c>
      <c r="D19" s="8"/>
      <c r="E19" s="169"/>
      <c r="F19" s="169"/>
      <c r="G19" s="165"/>
      <c r="H19" s="151"/>
      <c r="I19" s="165"/>
      <c r="J19" s="151"/>
      <c r="K19" s="151"/>
      <c r="L19" s="151"/>
      <c r="M19" s="151"/>
      <c r="N19" s="151"/>
      <c r="O19" s="151"/>
      <c r="P19" s="151"/>
      <c r="Q19" s="151"/>
      <c r="R19" s="151"/>
      <c r="S19" s="151"/>
      <c r="T19" s="151"/>
      <c r="U19" s="151"/>
      <c r="V19" s="151"/>
    </row>
    <row r="20" spans="1:22" ht="15.75">
      <c r="A20" s="223"/>
      <c r="B20" s="174"/>
      <c r="C20" s="165"/>
      <c r="D20" s="151"/>
      <c r="E20" s="169"/>
      <c r="F20" s="169"/>
      <c r="G20" s="165"/>
      <c r="H20" s="151"/>
      <c r="I20" s="165"/>
      <c r="J20" s="151"/>
      <c r="K20" s="151"/>
      <c r="L20" s="151"/>
      <c r="M20" s="151"/>
      <c r="N20" s="151"/>
      <c r="O20" s="151"/>
      <c r="P20" s="151"/>
      <c r="Q20" s="151"/>
      <c r="R20" s="151"/>
      <c r="S20" s="151"/>
      <c r="T20" s="151"/>
      <c r="U20" s="151"/>
      <c r="V20" s="151"/>
    </row>
    <row r="21" spans="1:22" ht="15.75">
      <c r="A21" s="223"/>
      <c r="B21" s="174"/>
      <c r="C21" s="165"/>
      <c r="D21" s="151"/>
      <c r="E21" s="169"/>
      <c r="F21" s="169"/>
      <c r="G21" s="165"/>
      <c r="H21" s="151"/>
      <c r="I21" s="165"/>
      <c r="J21" s="151"/>
      <c r="K21" s="151"/>
      <c r="L21" s="151"/>
      <c r="M21" s="151"/>
      <c r="N21" s="151"/>
      <c r="O21" s="151"/>
      <c r="P21" s="151"/>
      <c r="Q21" s="151"/>
      <c r="R21" s="151"/>
      <c r="S21" s="151"/>
      <c r="T21" s="151"/>
      <c r="U21" s="151"/>
      <c r="V21" s="151"/>
    </row>
    <row r="22" spans="1:22" ht="15.75">
      <c r="A22" s="225" t="s">
        <v>112</v>
      </c>
      <c r="B22" s="174"/>
      <c r="C22" s="165"/>
      <c r="D22" s="151"/>
      <c r="E22" s="169"/>
      <c r="F22" s="169"/>
      <c r="G22" s="165"/>
      <c r="H22" s="151"/>
      <c r="I22" s="165"/>
      <c r="J22" s="151"/>
      <c r="K22" s="151"/>
      <c r="L22" s="151"/>
      <c r="M22" s="151"/>
      <c r="N22" s="151"/>
      <c r="O22" s="151"/>
      <c r="P22" s="151"/>
      <c r="Q22" s="151"/>
      <c r="R22" s="151"/>
      <c r="S22" s="151"/>
      <c r="T22" s="151"/>
      <c r="U22" s="151"/>
      <c r="V22" s="151"/>
    </row>
    <row r="23" spans="1:22" ht="15.75">
      <c r="A23" s="223"/>
      <c r="B23" s="174"/>
      <c r="C23" s="165"/>
      <c r="D23" s="151"/>
      <c r="E23" s="169"/>
      <c r="F23" s="169"/>
      <c r="G23" s="165"/>
      <c r="H23" s="151"/>
      <c r="I23" s="165"/>
      <c r="J23" s="151"/>
      <c r="K23" s="151"/>
      <c r="L23" s="151"/>
      <c r="M23" s="151"/>
      <c r="N23" s="151"/>
      <c r="O23" s="151"/>
      <c r="P23" s="151"/>
      <c r="Q23" s="151"/>
      <c r="R23" s="151"/>
      <c r="S23" s="151"/>
      <c r="T23" s="151"/>
      <c r="U23" s="151"/>
      <c r="V23" s="151"/>
    </row>
    <row r="24" spans="1:22" ht="15.75">
      <c r="A24" s="223"/>
      <c r="B24" s="174"/>
      <c r="C24" s="165"/>
      <c r="D24" s="151"/>
      <c r="E24" s="169"/>
      <c r="F24" s="169"/>
      <c r="G24" s="165"/>
      <c r="H24" s="151"/>
      <c r="I24" s="165"/>
      <c r="J24" s="151"/>
      <c r="K24" s="151"/>
      <c r="L24" s="151"/>
      <c r="M24" s="151"/>
      <c r="N24" s="151"/>
      <c r="O24" s="151"/>
      <c r="P24" s="151"/>
      <c r="Q24" s="151"/>
      <c r="R24" s="151"/>
      <c r="S24" s="151"/>
      <c r="T24" s="151"/>
      <c r="U24" s="151"/>
      <c r="V24" s="151"/>
    </row>
    <row r="25" spans="1:22" ht="15.75">
      <c r="A25" s="364" t="s">
        <v>6</v>
      </c>
      <c r="B25" s="353" t="s">
        <v>7</v>
      </c>
      <c r="C25" s="358" t="s">
        <v>0</v>
      </c>
      <c r="D25" s="359"/>
      <c r="E25" s="359"/>
      <c r="F25" s="359"/>
      <c r="G25" s="359"/>
      <c r="H25" s="359"/>
      <c r="I25" s="359"/>
      <c r="J25" s="360"/>
      <c r="K25" s="81"/>
      <c r="L25" s="371" t="s">
        <v>1</v>
      </c>
      <c r="M25" s="372"/>
      <c r="N25" s="358" t="s">
        <v>2</v>
      </c>
      <c r="O25" s="360"/>
      <c r="P25" s="358" t="s">
        <v>3</v>
      </c>
      <c r="Q25" s="360"/>
      <c r="R25" s="358" t="s">
        <v>4</v>
      </c>
      <c r="S25" s="359"/>
      <c r="T25" s="360"/>
      <c r="U25" s="353" t="s">
        <v>5</v>
      </c>
      <c r="V25" s="353"/>
    </row>
    <row r="26" spans="1:22" ht="63">
      <c r="A26" s="365"/>
      <c r="B26" s="353"/>
      <c r="C26" s="20" t="s">
        <v>8</v>
      </c>
      <c r="D26" s="20" t="s">
        <v>9</v>
      </c>
      <c r="E26" s="20" t="s">
        <v>10</v>
      </c>
      <c r="F26" s="20" t="s">
        <v>11</v>
      </c>
      <c r="G26" s="20" t="s">
        <v>12</v>
      </c>
      <c r="H26" s="20" t="s">
        <v>13</v>
      </c>
      <c r="I26" s="110" t="s">
        <v>14</v>
      </c>
      <c r="J26" s="20" t="s">
        <v>15</v>
      </c>
      <c r="K26" s="20" t="s">
        <v>16</v>
      </c>
      <c r="L26" s="20" t="s">
        <v>17</v>
      </c>
      <c r="M26" s="20" t="s">
        <v>18</v>
      </c>
      <c r="N26" s="20" t="s">
        <v>19</v>
      </c>
      <c r="O26" s="20" t="s">
        <v>20</v>
      </c>
      <c r="P26" s="20" t="s">
        <v>21</v>
      </c>
      <c r="Q26" s="20" t="s">
        <v>18</v>
      </c>
      <c r="R26" s="20" t="s">
        <v>22</v>
      </c>
      <c r="S26" s="20" t="s">
        <v>23</v>
      </c>
      <c r="T26" s="20" t="s">
        <v>24</v>
      </c>
      <c r="U26" s="20" t="s">
        <v>25</v>
      </c>
      <c r="V26" s="20" t="s">
        <v>26</v>
      </c>
    </row>
    <row r="27" spans="1:22" ht="31.5">
      <c r="A27" s="380" t="s">
        <v>27</v>
      </c>
      <c r="B27" s="18" t="s">
        <v>28</v>
      </c>
      <c r="C27" s="156">
        <v>271589</v>
      </c>
      <c r="D27" s="114" t="s">
        <v>29</v>
      </c>
      <c r="E27" s="24" t="s">
        <v>30</v>
      </c>
      <c r="F27" s="24" t="s">
        <v>31</v>
      </c>
      <c r="G27" s="24" t="s">
        <v>117</v>
      </c>
      <c r="H27" s="154" t="s">
        <v>32</v>
      </c>
      <c r="I27" s="60">
        <f>L27</f>
        <v>40238</v>
      </c>
      <c r="J27" s="59">
        <f>O27</f>
        <v>40287</v>
      </c>
      <c r="K27" s="312" t="s">
        <v>33</v>
      </c>
      <c r="L27" s="60">
        <v>40238</v>
      </c>
      <c r="M27" s="59">
        <f>L27+14</f>
        <v>40252</v>
      </c>
      <c r="N27" s="59">
        <f>M27+7</f>
        <v>40259</v>
      </c>
      <c r="O27" s="59">
        <f>N27+28</f>
        <v>40287</v>
      </c>
      <c r="P27" s="333">
        <f>O27+3</f>
        <v>40290</v>
      </c>
      <c r="Q27" s="59">
        <f>P27+14</f>
        <v>40304</v>
      </c>
      <c r="R27" s="79">
        <f>C27</f>
        <v>271589</v>
      </c>
      <c r="S27" s="59">
        <f>Q27+14</f>
        <v>40318</v>
      </c>
      <c r="T27" s="59">
        <f>S27+28</f>
        <v>40346</v>
      </c>
      <c r="U27" s="59">
        <f>T27+30</f>
        <v>40376</v>
      </c>
      <c r="V27" s="60">
        <f>U27+(8*30)</f>
        <v>40616</v>
      </c>
    </row>
    <row r="28" spans="1:22" ht="31.5">
      <c r="A28" s="380"/>
      <c r="B28" s="18" t="s">
        <v>34</v>
      </c>
      <c r="C28" s="156">
        <v>1300000</v>
      </c>
      <c r="D28" s="114" t="s">
        <v>29</v>
      </c>
      <c r="E28" s="24" t="s">
        <v>30</v>
      </c>
      <c r="F28" s="24" t="s">
        <v>31</v>
      </c>
      <c r="G28" s="24" t="s">
        <v>117</v>
      </c>
      <c r="H28" s="154" t="s">
        <v>32</v>
      </c>
      <c r="I28" s="60">
        <v>41256</v>
      </c>
      <c r="J28" s="59">
        <f>O28</f>
        <v>41305</v>
      </c>
      <c r="K28" s="312" t="s">
        <v>35</v>
      </c>
      <c r="L28" s="60">
        <v>41256</v>
      </c>
      <c r="M28" s="59">
        <f>L28+14</f>
        <v>41270</v>
      </c>
      <c r="N28" s="59">
        <f>M28+7</f>
        <v>41277</v>
      </c>
      <c r="O28" s="59">
        <f>N28+28</f>
        <v>41305</v>
      </c>
      <c r="P28" s="333">
        <f>O28+3</f>
        <v>41308</v>
      </c>
      <c r="Q28" s="59">
        <f>P28+14</f>
        <v>41322</v>
      </c>
      <c r="R28" s="79">
        <f>C28</f>
        <v>1300000</v>
      </c>
      <c r="S28" s="59">
        <f>Q28+14</f>
        <v>41336</v>
      </c>
      <c r="T28" s="59">
        <f>S28+28</f>
        <v>41364</v>
      </c>
      <c r="U28" s="59">
        <f>T28+30</f>
        <v>41394</v>
      </c>
      <c r="V28" s="60">
        <f>U28+(6*30)</f>
        <v>41574</v>
      </c>
    </row>
    <row r="29" spans="1:22" ht="31.5">
      <c r="A29" s="380"/>
      <c r="B29" s="18" t="s">
        <v>34</v>
      </c>
      <c r="C29" s="156">
        <v>954464</v>
      </c>
      <c r="D29" s="24" t="s">
        <v>29</v>
      </c>
      <c r="E29" s="24" t="s">
        <v>30</v>
      </c>
      <c r="F29" s="24" t="s">
        <v>31</v>
      </c>
      <c r="G29" s="24" t="s">
        <v>117</v>
      </c>
      <c r="H29" s="154" t="s">
        <v>32</v>
      </c>
      <c r="I29" s="60">
        <f>L29</f>
        <v>41271</v>
      </c>
      <c r="J29" s="59">
        <v>41322</v>
      </c>
      <c r="K29" s="312" t="s">
        <v>36</v>
      </c>
      <c r="L29" s="60">
        <v>41271</v>
      </c>
      <c r="M29" s="59">
        <f>L29+14</f>
        <v>41285</v>
      </c>
      <c r="N29" s="59">
        <f>M29+7</f>
        <v>41292</v>
      </c>
      <c r="O29" s="59">
        <v>41322</v>
      </c>
      <c r="P29" s="333">
        <f>O29+3</f>
        <v>41325</v>
      </c>
      <c r="Q29" s="59">
        <f>P29+14</f>
        <v>41339</v>
      </c>
      <c r="R29" s="156">
        <v>954464</v>
      </c>
      <c r="S29" s="59">
        <f>Q29+14</f>
        <v>41353</v>
      </c>
      <c r="T29" s="59">
        <v>41435</v>
      </c>
      <c r="U29" s="59">
        <v>41557</v>
      </c>
      <c r="V29" s="60">
        <f>U29+180</f>
        <v>41737</v>
      </c>
    </row>
    <row r="30" spans="1:22" ht="31.5">
      <c r="A30" s="346"/>
      <c r="B30" s="18" t="s">
        <v>34</v>
      </c>
      <c r="C30" s="156">
        <v>308900</v>
      </c>
      <c r="D30" s="24" t="s">
        <v>29</v>
      </c>
      <c r="E30" s="24" t="s">
        <v>30</v>
      </c>
      <c r="F30" s="24" t="s">
        <v>31</v>
      </c>
      <c r="G30" s="24" t="s">
        <v>117</v>
      </c>
      <c r="H30" s="154" t="s">
        <v>32</v>
      </c>
      <c r="I30" s="60" t="s">
        <v>120</v>
      </c>
      <c r="J30" s="60" t="s">
        <v>120</v>
      </c>
      <c r="K30" s="312" t="s">
        <v>35</v>
      </c>
      <c r="L30" s="60" t="s">
        <v>120</v>
      </c>
      <c r="M30" s="60" t="s">
        <v>120</v>
      </c>
      <c r="N30" s="60" t="s">
        <v>120</v>
      </c>
      <c r="O30" s="60" t="s">
        <v>120</v>
      </c>
      <c r="P30" s="60" t="s">
        <v>120</v>
      </c>
      <c r="Q30" s="60" t="s">
        <v>120</v>
      </c>
      <c r="R30" s="156">
        <v>308000</v>
      </c>
      <c r="S30" s="60" t="s">
        <v>120</v>
      </c>
      <c r="T30" s="60" t="s">
        <v>120</v>
      </c>
      <c r="U30" s="60" t="s">
        <v>120</v>
      </c>
      <c r="V30" s="60">
        <v>42582</v>
      </c>
    </row>
    <row r="31" spans="1:22" ht="15.75">
      <c r="A31" s="125"/>
      <c r="B31" s="176"/>
      <c r="C31" s="166"/>
      <c r="D31" s="126"/>
      <c r="E31" s="170"/>
      <c r="F31" s="172"/>
      <c r="G31" s="126"/>
      <c r="H31" s="126"/>
      <c r="I31" s="144"/>
      <c r="J31" s="334"/>
      <c r="K31" s="334"/>
      <c r="L31" s="144"/>
      <c r="M31" s="334"/>
      <c r="N31" s="334"/>
      <c r="O31" s="334"/>
      <c r="P31" s="335"/>
      <c r="Q31" s="334"/>
      <c r="R31" s="336"/>
      <c r="S31" s="334"/>
      <c r="T31" s="127"/>
      <c r="U31" s="128"/>
      <c r="V31" s="129"/>
    </row>
    <row r="32" spans="1:22" ht="15.75">
      <c r="A32" s="125"/>
      <c r="B32" s="176"/>
      <c r="C32" s="166"/>
      <c r="D32" s="126"/>
      <c r="E32" s="170"/>
      <c r="F32" s="172"/>
      <c r="G32" s="126"/>
      <c r="H32" s="126"/>
      <c r="I32" s="144"/>
      <c r="J32" s="130"/>
      <c r="K32" s="334"/>
      <c r="L32" s="144"/>
      <c r="M32" s="334"/>
      <c r="N32" s="334"/>
      <c r="O32" s="334"/>
      <c r="P32" s="144"/>
      <c r="Q32" s="334"/>
      <c r="R32" s="336"/>
      <c r="S32" s="334"/>
      <c r="T32" s="127"/>
      <c r="U32" s="128"/>
      <c r="V32" s="129"/>
    </row>
    <row r="33" spans="1:22" ht="31.5">
      <c r="A33" s="355" t="s">
        <v>37</v>
      </c>
      <c r="B33" s="18" t="s">
        <v>28</v>
      </c>
      <c r="C33" s="156">
        <v>271589</v>
      </c>
      <c r="D33" s="114" t="s">
        <v>29</v>
      </c>
      <c r="E33" s="24" t="s">
        <v>30</v>
      </c>
      <c r="F33" s="24" t="s">
        <v>31</v>
      </c>
      <c r="G33" s="24" t="s">
        <v>117</v>
      </c>
      <c r="H33" s="154" t="s">
        <v>32</v>
      </c>
      <c r="I33" s="60">
        <f>L33</f>
        <v>40238</v>
      </c>
      <c r="J33" s="59">
        <f>O33</f>
        <v>40301</v>
      </c>
      <c r="K33" s="312" t="s">
        <v>33</v>
      </c>
      <c r="L33" s="60">
        <v>40238</v>
      </c>
      <c r="M33" s="59">
        <f>L33+14</f>
        <v>40252</v>
      </c>
      <c r="N33" s="59">
        <f>M33+7</f>
        <v>40259</v>
      </c>
      <c r="O33" s="59">
        <f>N33+42</f>
        <v>40301</v>
      </c>
      <c r="P33" s="60">
        <f>O33+7</f>
        <v>40308</v>
      </c>
      <c r="Q33" s="59">
        <f>P33+14</f>
        <v>40322</v>
      </c>
      <c r="R33" s="79">
        <f>C33</f>
        <v>271589</v>
      </c>
      <c r="S33" s="59">
        <f>Q33+14</f>
        <v>40336</v>
      </c>
      <c r="T33" s="59">
        <f>S33+28</f>
        <v>40364</v>
      </c>
      <c r="U33" s="59">
        <f>T33+30</f>
        <v>40394</v>
      </c>
      <c r="V33" s="60">
        <f>U33+(8*30)</f>
        <v>40634</v>
      </c>
    </row>
    <row r="34" spans="1:22" ht="31.5">
      <c r="A34" s="381"/>
      <c r="B34" s="18" t="s">
        <v>34</v>
      </c>
      <c r="C34" s="156">
        <v>1300000</v>
      </c>
      <c r="D34" s="114" t="s">
        <v>29</v>
      </c>
      <c r="E34" s="24" t="s">
        <v>30</v>
      </c>
      <c r="F34" s="24" t="s">
        <v>31</v>
      </c>
      <c r="G34" s="24" t="s">
        <v>117</v>
      </c>
      <c r="H34" s="154" t="s">
        <v>32</v>
      </c>
      <c r="I34" s="60">
        <f>M34</f>
        <v>41270</v>
      </c>
      <c r="J34" s="59">
        <f>O34</f>
        <v>41319</v>
      </c>
      <c r="K34" s="312" t="s">
        <v>35</v>
      </c>
      <c r="L34" s="60">
        <v>41256</v>
      </c>
      <c r="M34" s="59">
        <f>L34+14</f>
        <v>41270</v>
      </c>
      <c r="N34" s="59">
        <f>M34+7</f>
        <v>41277</v>
      </c>
      <c r="O34" s="59">
        <f>N34+42</f>
        <v>41319</v>
      </c>
      <c r="P34" s="60">
        <f>O34+3</f>
        <v>41322</v>
      </c>
      <c r="Q34" s="59">
        <f>P34+14</f>
        <v>41336</v>
      </c>
      <c r="R34" s="79">
        <f>C34</f>
        <v>1300000</v>
      </c>
      <c r="S34" s="59">
        <f>Q34+14</f>
        <v>41350</v>
      </c>
      <c r="T34" s="59">
        <f>S34+28</f>
        <v>41378</v>
      </c>
      <c r="U34" s="59">
        <f>T34+30</f>
        <v>41408</v>
      </c>
      <c r="V34" s="60">
        <f>U34+(6*30)</f>
        <v>41588</v>
      </c>
    </row>
    <row r="35" spans="1:22" ht="15.75">
      <c r="A35" s="381"/>
      <c r="B35" s="18"/>
      <c r="C35" s="156" t="s">
        <v>154</v>
      </c>
      <c r="D35" s="114" t="s">
        <v>29</v>
      </c>
      <c r="E35" s="24" t="s">
        <v>30</v>
      </c>
      <c r="F35" s="24" t="s">
        <v>31</v>
      </c>
      <c r="G35" s="24" t="s">
        <v>117</v>
      </c>
      <c r="H35" s="154"/>
      <c r="I35" s="60">
        <v>42366</v>
      </c>
      <c r="J35" s="59">
        <v>41322</v>
      </c>
      <c r="K35" s="312" t="s">
        <v>157</v>
      </c>
      <c r="L35" s="60">
        <v>42366</v>
      </c>
      <c r="M35" s="59">
        <f>L35+14</f>
        <v>42380</v>
      </c>
      <c r="N35" s="59">
        <f>M35+7</f>
        <v>42387</v>
      </c>
      <c r="O35" s="59">
        <f>L35+42</f>
        <v>42408</v>
      </c>
      <c r="P35" s="60">
        <f>O35+7</f>
        <v>42415</v>
      </c>
      <c r="Q35" s="59">
        <f>P35+14</f>
        <v>42429</v>
      </c>
      <c r="R35" s="156">
        <v>869900.28</v>
      </c>
      <c r="S35" s="59">
        <f>Q35+14</f>
        <v>42443</v>
      </c>
      <c r="T35" s="59">
        <v>41435</v>
      </c>
      <c r="U35" s="59">
        <v>41557</v>
      </c>
      <c r="V35" s="60">
        <f>U35+180</f>
        <v>41737</v>
      </c>
    </row>
    <row r="36" spans="1:22" ht="31.5">
      <c r="A36" s="382"/>
      <c r="B36" s="18" t="s">
        <v>122</v>
      </c>
      <c r="C36" s="156" t="s">
        <v>155</v>
      </c>
      <c r="D36" s="24" t="s">
        <v>156</v>
      </c>
      <c r="E36" s="24" t="s">
        <v>120</v>
      </c>
      <c r="F36" s="24" t="s">
        <v>31</v>
      </c>
      <c r="G36" s="24"/>
      <c r="H36" s="154" t="s">
        <v>32</v>
      </c>
      <c r="I36" s="60" t="s">
        <v>120</v>
      </c>
      <c r="J36" s="59" t="s">
        <v>120</v>
      </c>
      <c r="K36" s="312" t="s">
        <v>36</v>
      </c>
      <c r="L36" s="60" t="s">
        <v>120</v>
      </c>
      <c r="M36" s="60" t="s">
        <v>120</v>
      </c>
      <c r="N36" s="60" t="s">
        <v>120</v>
      </c>
      <c r="O36" s="59">
        <v>42212</v>
      </c>
      <c r="P36" s="60">
        <f>O36+7</f>
        <v>42219</v>
      </c>
      <c r="Q36" s="59">
        <f>P36+14</f>
        <v>42233</v>
      </c>
      <c r="R36" s="156">
        <v>304900.28</v>
      </c>
      <c r="S36" s="59">
        <v>42233</v>
      </c>
      <c r="T36" s="59">
        <v>42233</v>
      </c>
      <c r="U36" s="59">
        <v>42264</v>
      </c>
      <c r="V36" s="60">
        <v>42355</v>
      </c>
    </row>
    <row r="37" spans="1:22" ht="31.5">
      <c r="A37" s="349"/>
      <c r="B37" s="18"/>
      <c r="C37" s="156">
        <v>164000</v>
      </c>
      <c r="D37" s="24" t="s">
        <v>156</v>
      </c>
      <c r="E37" s="24" t="s">
        <v>120</v>
      </c>
      <c r="F37" s="24" t="s">
        <v>31</v>
      </c>
      <c r="G37" s="24" t="s">
        <v>117</v>
      </c>
      <c r="H37" s="154" t="s">
        <v>32</v>
      </c>
      <c r="I37" s="60" t="s">
        <v>120</v>
      </c>
      <c r="J37" s="59" t="s">
        <v>120</v>
      </c>
      <c r="K37" s="312" t="s">
        <v>36</v>
      </c>
      <c r="L37" s="60" t="s">
        <v>120</v>
      </c>
      <c r="M37" s="60" t="s">
        <v>120</v>
      </c>
      <c r="N37" s="60" t="s">
        <v>120</v>
      </c>
      <c r="O37" s="59" t="s">
        <v>120</v>
      </c>
      <c r="P37" s="60" t="s">
        <v>120</v>
      </c>
      <c r="Q37" s="59" t="s">
        <v>120</v>
      </c>
      <c r="R37" s="156">
        <v>164900</v>
      </c>
      <c r="S37" s="60" t="s">
        <v>120</v>
      </c>
      <c r="T37" s="60" t="s">
        <v>120</v>
      </c>
      <c r="U37" s="60" t="s">
        <v>120</v>
      </c>
      <c r="V37" s="60">
        <v>42581</v>
      </c>
    </row>
    <row r="38" spans="1:22" ht="15.75">
      <c r="A38" s="228"/>
      <c r="B38" s="173"/>
      <c r="C38" s="120"/>
      <c r="D38" s="120"/>
      <c r="E38" s="131"/>
      <c r="F38" s="132"/>
      <c r="G38" s="58"/>
      <c r="H38" s="80"/>
      <c r="I38" s="133"/>
      <c r="J38" s="134"/>
      <c r="K38" s="135"/>
      <c r="L38" s="133"/>
      <c r="M38" s="52"/>
      <c r="N38" s="52"/>
      <c r="O38" s="52"/>
      <c r="P38" s="133"/>
      <c r="Q38" s="161"/>
      <c r="R38" s="131"/>
      <c r="S38" s="161"/>
      <c r="T38" s="161"/>
      <c r="U38" s="161"/>
      <c r="V38" s="162"/>
    </row>
    <row r="39" spans="1:22" ht="31.5">
      <c r="A39" s="355" t="s">
        <v>38</v>
      </c>
      <c r="B39" s="24" t="s">
        <v>34</v>
      </c>
      <c r="C39" s="156">
        <v>2800000</v>
      </c>
      <c r="D39" s="157" t="s">
        <v>39</v>
      </c>
      <c r="E39" s="24" t="s">
        <v>30</v>
      </c>
      <c r="F39" s="24" t="s">
        <v>31</v>
      </c>
      <c r="G39" s="24" t="s">
        <v>117</v>
      </c>
      <c r="H39" s="154" t="s">
        <v>32</v>
      </c>
      <c r="I39" s="60">
        <f>L39</f>
        <v>40423</v>
      </c>
      <c r="J39" s="59">
        <f>O39</f>
        <v>40487</v>
      </c>
      <c r="K39" s="273" t="s">
        <v>33</v>
      </c>
      <c r="L39" s="60">
        <v>40423</v>
      </c>
      <c r="M39" s="59">
        <f>L39+15</f>
        <v>40438</v>
      </c>
      <c r="N39" s="59">
        <f>M39+7</f>
        <v>40445</v>
      </c>
      <c r="O39" s="59">
        <f>N39+42</f>
        <v>40487</v>
      </c>
      <c r="P39" s="60">
        <f>O39+7</f>
        <v>40494</v>
      </c>
      <c r="Q39" s="60">
        <f>P39+14</f>
        <v>40508</v>
      </c>
      <c r="R39" s="79">
        <f>C39</f>
        <v>2800000</v>
      </c>
      <c r="S39" s="59">
        <f>Q39+14</f>
        <v>40522</v>
      </c>
      <c r="T39" s="59">
        <f>S39+28</f>
        <v>40550</v>
      </c>
      <c r="U39" s="59">
        <f>T39+30</f>
        <v>40580</v>
      </c>
      <c r="V39" s="60">
        <f>U39+(8*30)</f>
        <v>40820</v>
      </c>
    </row>
    <row r="40" spans="1:22" ht="31.5">
      <c r="A40" s="381"/>
      <c r="B40" s="24" t="s">
        <v>34</v>
      </c>
      <c r="C40" s="156">
        <v>5000000</v>
      </c>
      <c r="D40" s="157" t="s">
        <v>39</v>
      </c>
      <c r="E40" s="24" t="s">
        <v>30</v>
      </c>
      <c r="F40" s="24" t="s">
        <v>31</v>
      </c>
      <c r="G40" s="24" t="s">
        <v>117</v>
      </c>
      <c r="H40" s="154" t="s">
        <v>32</v>
      </c>
      <c r="I40" s="60">
        <f>L40</f>
        <v>42246</v>
      </c>
      <c r="J40" s="59">
        <f>O40</f>
        <v>42310</v>
      </c>
      <c r="K40" s="273" t="s">
        <v>35</v>
      </c>
      <c r="L40" s="60">
        <v>42246</v>
      </c>
      <c r="M40" s="59">
        <f>L40+15</f>
        <v>42261</v>
      </c>
      <c r="N40" s="59">
        <f>M40+7</f>
        <v>42268</v>
      </c>
      <c r="O40" s="59">
        <f>N40+42</f>
        <v>42310</v>
      </c>
      <c r="P40" s="60" t="s">
        <v>161</v>
      </c>
      <c r="Q40" s="60">
        <v>42491</v>
      </c>
      <c r="R40" s="79">
        <v>5000000</v>
      </c>
      <c r="S40" s="63">
        <f>Q40+14</f>
        <v>42505</v>
      </c>
      <c r="T40" s="63">
        <f>S40+28</f>
        <v>42533</v>
      </c>
      <c r="U40" s="63">
        <f>T40+30</f>
        <v>42563</v>
      </c>
      <c r="V40" s="137">
        <f>U40+365</f>
        <v>42928</v>
      </c>
    </row>
    <row r="41" spans="1:22" ht="15.75">
      <c r="A41" s="382"/>
      <c r="B41" s="24"/>
      <c r="C41" s="156"/>
      <c r="D41" s="159"/>
      <c r="E41" s="158"/>
      <c r="F41" s="160"/>
      <c r="G41" s="24"/>
      <c r="H41" s="156"/>
      <c r="I41" s="60"/>
      <c r="J41" s="59"/>
      <c r="K41" s="273" t="s">
        <v>36</v>
      </c>
      <c r="L41" s="60"/>
      <c r="M41" s="59"/>
      <c r="N41" s="59"/>
      <c r="O41" s="59"/>
      <c r="P41" s="60"/>
      <c r="Q41" s="63"/>
      <c r="R41" s="19"/>
      <c r="S41" s="59"/>
      <c r="T41" s="59"/>
      <c r="U41" s="59"/>
      <c r="V41" s="60"/>
    </row>
    <row r="42" spans="1:22" ht="15.75">
      <c r="A42" s="229"/>
      <c r="B42" s="58"/>
      <c r="C42" s="167"/>
      <c r="D42" s="138"/>
      <c r="E42" s="131"/>
      <c r="F42" s="65"/>
      <c r="G42" s="34"/>
      <c r="H42" s="34"/>
      <c r="I42" s="139"/>
      <c r="J42" s="140"/>
      <c r="K42" s="141"/>
      <c r="L42" s="139"/>
      <c r="M42" s="142"/>
      <c r="N42" s="142"/>
      <c r="O42" s="142"/>
      <c r="P42" s="139"/>
      <c r="Q42" s="51"/>
      <c r="R42" s="163"/>
      <c r="S42" s="51"/>
      <c r="T42" s="51"/>
      <c r="U42" s="51"/>
      <c r="V42" s="133"/>
    </row>
    <row r="43" spans="1:22" ht="31.5" customHeight="1">
      <c r="A43" s="375" t="s">
        <v>125</v>
      </c>
      <c r="B43" s="24" t="s">
        <v>40</v>
      </c>
      <c r="C43" s="156">
        <v>200000</v>
      </c>
      <c r="D43" s="114" t="s">
        <v>29</v>
      </c>
      <c r="E43" s="24" t="s">
        <v>30</v>
      </c>
      <c r="F43" s="24" t="s">
        <v>31</v>
      </c>
      <c r="G43" s="24" t="s">
        <v>117</v>
      </c>
      <c r="H43" s="156" t="s">
        <v>41</v>
      </c>
      <c r="I43" s="68">
        <v>41609</v>
      </c>
      <c r="J43" s="94">
        <f>O43</f>
        <v>41658</v>
      </c>
      <c r="K43" s="20" t="s">
        <v>33</v>
      </c>
      <c r="L43" s="68">
        <v>41609</v>
      </c>
      <c r="M43" s="69">
        <f>L43+14</f>
        <v>41623</v>
      </c>
      <c r="N43" s="69">
        <f>M43+7</f>
        <v>41630</v>
      </c>
      <c r="O43" s="68">
        <f>N43+28</f>
        <v>41658</v>
      </c>
      <c r="P43" s="68">
        <f>O43+7</f>
        <v>41665</v>
      </c>
      <c r="Q43" s="69">
        <f>P43+14</f>
        <v>41679</v>
      </c>
      <c r="R43" s="77">
        <v>200000</v>
      </c>
      <c r="S43" s="69">
        <f>Q43+14</f>
        <v>41693</v>
      </c>
      <c r="T43" s="69">
        <f>S43</f>
        <v>41693</v>
      </c>
      <c r="U43" s="70">
        <f>T43+30</f>
        <v>41723</v>
      </c>
      <c r="V43" s="70">
        <f>U43+60</f>
        <v>41783</v>
      </c>
    </row>
    <row r="44" spans="1:22" ht="15.75">
      <c r="A44" s="376"/>
      <c r="B44" s="24" t="s">
        <v>40</v>
      </c>
      <c r="C44" s="156">
        <v>81000</v>
      </c>
      <c r="D44" s="114" t="s">
        <v>29</v>
      </c>
      <c r="E44" s="24" t="s">
        <v>30</v>
      </c>
      <c r="F44" s="24" t="s">
        <v>31</v>
      </c>
      <c r="G44" s="24" t="s">
        <v>117</v>
      </c>
      <c r="H44" s="156" t="s">
        <v>41</v>
      </c>
      <c r="I44" s="68">
        <v>42339</v>
      </c>
      <c r="J44" s="94">
        <f>O44</f>
        <v>42510</v>
      </c>
      <c r="K44" s="340" t="s">
        <v>33</v>
      </c>
      <c r="L44" s="68">
        <v>42461</v>
      </c>
      <c r="M44" s="69">
        <f>L44+14</f>
        <v>42475</v>
      </c>
      <c r="N44" s="69">
        <f>M44+7</f>
        <v>42482</v>
      </c>
      <c r="O44" s="68">
        <f>N44+28</f>
        <v>42510</v>
      </c>
      <c r="P44" s="68">
        <f>O44+7</f>
        <v>42517</v>
      </c>
      <c r="Q44" s="69">
        <f>P44+14</f>
        <v>42531</v>
      </c>
      <c r="R44" s="77">
        <v>81000</v>
      </c>
      <c r="S44" s="69">
        <f>Q44+14</f>
        <v>42545</v>
      </c>
      <c r="T44" s="69">
        <f>S44</f>
        <v>42545</v>
      </c>
      <c r="U44" s="70">
        <f>T44+60</f>
        <v>42605</v>
      </c>
      <c r="V44" s="70">
        <f>U44+60</f>
        <v>42665</v>
      </c>
    </row>
    <row r="45" spans="1:22" ht="15.75">
      <c r="A45" s="377"/>
      <c r="B45" s="24"/>
      <c r="C45" s="156"/>
      <c r="D45" s="159"/>
      <c r="E45" s="158"/>
      <c r="F45" s="160"/>
      <c r="G45" s="24"/>
      <c r="H45" s="156"/>
      <c r="I45" s="60"/>
      <c r="J45" s="59"/>
      <c r="K45" s="20" t="s">
        <v>36</v>
      </c>
      <c r="L45" s="60"/>
      <c r="M45" s="59"/>
      <c r="N45" s="59"/>
      <c r="O45" s="59"/>
      <c r="P45" s="60"/>
      <c r="Q45" s="145"/>
      <c r="R45" s="146"/>
      <c r="S45" s="59"/>
      <c r="T45" s="59"/>
      <c r="U45" s="59"/>
      <c r="V45" s="137"/>
    </row>
    <row r="46" spans="1:22" ht="15.75">
      <c r="A46" s="230"/>
      <c r="B46" s="58"/>
      <c r="C46" s="147"/>
      <c r="D46" s="148"/>
      <c r="E46" s="136"/>
      <c r="F46" s="149"/>
      <c r="G46" s="35"/>
      <c r="H46" s="147"/>
      <c r="I46" s="150"/>
      <c r="J46" s="140"/>
      <c r="K46" s="141"/>
      <c r="L46" s="150"/>
      <c r="M46" s="140"/>
      <c r="N46" s="140"/>
      <c r="O46" s="140"/>
      <c r="P46" s="150"/>
      <c r="Q46" s="164"/>
      <c r="R46" s="163"/>
      <c r="S46" s="51"/>
      <c r="T46" s="51"/>
      <c r="U46" s="51"/>
      <c r="V46" s="133"/>
    </row>
    <row r="47" spans="1:22" ht="15.75">
      <c r="A47" s="230"/>
      <c r="B47" s="230"/>
      <c r="C47" s="58"/>
      <c r="D47" s="147"/>
      <c r="E47" s="148"/>
      <c r="F47" s="136"/>
      <c r="G47" s="149"/>
      <c r="H47" s="35"/>
      <c r="I47" s="147"/>
      <c r="J47" s="150"/>
      <c r="K47" s="140"/>
      <c r="L47" s="141"/>
      <c r="M47" s="140"/>
      <c r="N47" s="140"/>
      <c r="O47" s="140"/>
      <c r="P47" s="140"/>
      <c r="Q47" s="150"/>
      <c r="R47" s="164"/>
      <c r="S47" s="163"/>
      <c r="T47" s="51"/>
      <c r="U47" s="51"/>
      <c r="V47" s="51"/>
    </row>
    <row r="48" spans="1:22" ht="15.75">
      <c r="A48" s="351" t="s">
        <v>160</v>
      </c>
      <c r="B48" s="230"/>
      <c r="C48" s="58"/>
      <c r="D48" s="147"/>
      <c r="E48" s="148"/>
      <c r="F48" s="136"/>
      <c r="G48" s="149"/>
      <c r="H48" s="35"/>
      <c r="I48" s="147"/>
      <c r="J48" s="150"/>
      <c r="K48" s="140"/>
      <c r="L48" s="141"/>
      <c r="M48" s="140"/>
      <c r="N48" s="140"/>
      <c r="O48" s="140"/>
      <c r="P48" s="140"/>
      <c r="Q48" s="150"/>
      <c r="R48" s="164"/>
      <c r="S48" s="163"/>
      <c r="T48" s="51"/>
      <c r="U48" s="51"/>
      <c r="V48" s="352"/>
    </row>
    <row r="49" spans="1:22" ht="15.75">
      <c r="A49" s="353" t="s">
        <v>116</v>
      </c>
      <c r="B49" s="235"/>
      <c r="C49" s="240"/>
      <c r="D49" s="102"/>
      <c r="E49" s="239"/>
      <c r="F49" s="239"/>
      <c r="G49" s="119"/>
      <c r="H49" s="102"/>
      <c r="I49" s="119"/>
      <c r="J49" s="102"/>
      <c r="K49" s="285"/>
      <c r="L49" s="285"/>
      <c r="M49" s="285"/>
      <c r="N49" s="285"/>
      <c r="O49" s="285"/>
      <c r="P49" s="285"/>
      <c r="Q49" s="285"/>
      <c r="R49" s="285"/>
      <c r="S49" s="285"/>
      <c r="T49" s="285"/>
      <c r="U49" s="285"/>
      <c r="V49" s="285"/>
    </row>
    <row r="50" spans="1:22" ht="15.75">
      <c r="A50" s="353"/>
      <c r="B50" s="235"/>
      <c r="C50" s="240" t="e">
        <f>C29+#REF!+C36+C40+#REF!+C44+#REF!+#REF!</f>
        <v>#REF!</v>
      </c>
      <c r="D50" s="102"/>
      <c r="E50" s="239"/>
      <c r="F50" s="239"/>
      <c r="G50" s="119"/>
      <c r="H50" s="102"/>
      <c r="I50" s="119"/>
      <c r="J50" s="102"/>
      <c r="K50" s="285"/>
      <c r="L50" s="285"/>
      <c r="M50" s="285"/>
      <c r="N50" s="285"/>
      <c r="O50" s="285"/>
      <c r="P50" s="285"/>
      <c r="Q50" s="285"/>
      <c r="R50" s="285"/>
      <c r="S50" s="285"/>
      <c r="T50" s="285"/>
      <c r="U50" s="285"/>
      <c r="V50" s="285"/>
    </row>
    <row r="51" spans="1:22" ht="15.75" customHeight="1">
      <c r="A51" s="353"/>
      <c r="B51" s="235"/>
      <c r="C51" s="283"/>
      <c r="D51" s="102"/>
      <c r="E51" s="239"/>
      <c r="F51" s="239"/>
      <c r="G51" s="119"/>
      <c r="H51" s="102"/>
      <c r="I51" s="119"/>
      <c r="J51" s="102"/>
      <c r="K51" s="285"/>
      <c r="L51" s="285"/>
      <c r="M51" s="285"/>
      <c r="N51" s="285"/>
      <c r="O51" s="285"/>
      <c r="P51" s="285"/>
      <c r="Q51" s="285"/>
      <c r="R51" s="285"/>
      <c r="S51" s="285"/>
      <c r="T51" s="285"/>
      <c r="U51" s="285"/>
      <c r="V51" s="285"/>
    </row>
    <row r="52" ht="15"/>
    <row r="53" spans="1:22" ht="15">
      <c r="A53" s="253"/>
      <c r="B53" s="254"/>
      <c r="C53" s="255"/>
      <c r="D53" s="256"/>
      <c r="E53" s="257"/>
      <c r="F53" s="257"/>
      <c r="G53" s="255"/>
      <c r="H53" s="256"/>
      <c r="I53" s="255"/>
      <c r="J53" s="256"/>
      <c r="K53" s="256"/>
      <c r="L53" s="256"/>
      <c r="M53" s="256"/>
      <c r="N53" s="256"/>
      <c r="O53" s="256"/>
      <c r="P53" s="256"/>
      <c r="Q53" s="256"/>
      <c r="R53" s="256"/>
      <c r="S53" s="256"/>
      <c r="T53" s="256"/>
      <c r="U53" s="256"/>
      <c r="V53" s="256"/>
    </row>
    <row r="54" spans="1:23" ht="15.75">
      <c r="A54" s="253"/>
      <c r="B54" s="256"/>
      <c r="C54" s="258"/>
      <c r="D54" s="259"/>
      <c r="E54" s="255"/>
      <c r="F54" s="260"/>
      <c r="G54" s="260"/>
      <c r="H54" s="261"/>
      <c r="I54" s="261"/>
      <c r="J54" s="262"/>
      <c r="K54" s="256"/>
      <c r="L54" s="263"/>
      <c r="M54" s="263"/>
      <c r="N54" s="263"/>
      <c r="O54" s="264"/>
      <c r="P54" s="264"/>
      <c r="Q54" s="263"/>
      <c r="R54" s="265"/>
      <c r="S54" s="263"/>
      <c r="T54" s="263"/>
      <c r="U54" s="266"/>
      <c r="V54" s="266"/>
      <c r="W54" s="112"/>
    </row>
    <row r="55" spans="1:23" ht="15.75" customHeight="1">
      <c r="A55" s="253"/>
      <c r="B55" s="254"/>
      <c r="C55" s="255"/>
      <c r="D55" s="256"/>
      <c r="E55" s="257"/>
      <c r="F55" s="257"/>
      <c r="G55" s="255"/>
      <c r="H55" s="256"/>
      <c r="I55" s="255"/>
      <c r="J55" s="256"/>
      <c r="K55" s="256"/>
      <c r="L55" s="256"/>
      <c r="M55" s="256"/>
      <c r="N55" s="256"/>
      <c r="O55" s="256"/>
      <c r="P55" s="256"/>
      <c r="Q55" s="256"/>
      <c r="R55" s="256"/>
      <c r="S55" s="256"/>
      <c r="T55" s="256"/>
      <c r="U55" s="256"/>
      <c r="V55" s="256"/>
      <c r="W55" s="252"/>
    </row>
    <row r="56" spans="1:22" ht="15">
      <c r="A56" s="253"/>
      <c r="B56" s="254"/>
      <c r="C56" s="255"/>
      <c r="D56" s="256"/>
      <c r="E56" s="257"/>
      <c r="F56" s="257"/>
      <c r="G56" s="255"/>
      <c r="H56" s="256"/>
      <c r="I56" s="255"/>
      <c r="J56" s="256"/>
      <c r="K56" s="256"/>
      <c r="L56" s="256"/>
      <c r="M56" s="256"/>
      <c r="N56" s="256"/>
      <c r="O56" s="256"/>
      <c r="P56" s="256"/>
      <c r="Q56" s="256"/>
      <c r="R56" s="256"/>
      <c r="S56" s="256"/>
      <c r="T56" s="256"/>
      <c r="U56" s="256"/>
      <c r="V56" s="256"/>
    </row>
    <row r="57" spans="1:22" ht="15.75">
      <c r="A57" s="379"/>
      <c r="B57" s="256"/>
      <c r="C57" s="258"/>
      <c r="D57" s="259"/>
      <c r="E57" s="255"/>
      <c r="F57" s="260"/>
      <c r="G57" s="260"/>
      <c r="H57" s="261"/>
      <c r="I57" s="261"/>
      <c r="J57" s="262"/>
      <c r="K57" s="263"/>
      <c r="L57" s="263"/>
      <c r="M57" s="263"/>
      <c r="N57" s="264"/>
      <c r="O57" s="264"/>
      <c r="P57" s="263"/>
      <c r="Q57" s="265"/>
      <c r="R57" s="263"/>
      <c r="S57" s="263"/>
      <c r="T57" s="266"/>
      <c r="U57" s="266"/>
      <c r="V57" s="256"/>
    </row>
    <row r="58" spans="1:22" ht="15.75">
      <c r="A58" s="379"/>
      <c r="B58" s="256"/>
      <c r="C58" s="256"/>
      <c r="D58" s="256"/>
      <c r="E58" s="256"/>
      <c r="F58" s="256"/>
      <c r="G58" s="256"/>
      <c r="H58" s="255"/>
      <c r="I58" s="255"/>
      <c r="J58" s="262"/>
      <c r="K58" s="256"/>
      <c r="L58" s="256"/>
      <c r="M58" s="256"/>
      <c r="N58" s="256"/>
      <c r="O58" s="256"/>
      <c r="P58" s="256"/>
      <c r="Q58" s="256"/>
      <c r="R58" s="256"/>
      <c r="S58" s="256"/>
      <c r="T58" s="256"/>
      <c r="U58" s="256"/>
      <c r="V58" s="256"/>
    </row>
    <row r="59" spans="1:22" ht="15.75" customHeight="1">
      <c r="A59" s="379"/>
      <c r="B59" s="256"/>
      <c r="C59" s="255"/>
      <c r="D59" s="267"/>
      <c r="E59" s="268"/>
      <c r="F59" s="269"/>
      <c r="G59" s="269"/>
      <c r="H59" s="270"/>
      <c r="I59" s="269"/>
      <c r="J59" s="262"/>
      <c r="K59" s="271"/>
      <c r="L59" s="263"/>
      <c r="M59" s="263"/>
      <c r="N59" s="264"/>
      <c r="O59" s="264"/>
      <c r="P59" s="263"/>
      <c r="Q59" s="272"/>
      <c r="R59" s="263"/>
      <c r="S59" s="263"/>
      <c r="T59" s="266"/>
      <c r="U59" s="266"/>
      <c r="V59" s="256"/>
    </row>
    <row r="60" ht="15"/>
    <row r="61" ht="15"/>
    <row r="62" ht="15"/>
    <row r="63" ht="15.75" customHeight="1"/>
    <row r="64" ht="15" customHeight="1"/>
    <row r="65" ht="15" customHeight="1"/>
    <row r="962" spans="1:2" ht="15">
      <c r="A962" s="286"/>
      <c r="B962" s="287"/>
    </row>
    <row r="963" spans="1:2" ht="15">
      <c r="A963" s="286"/>
      <c r="B963" s="287"/>
    </row>
    <row r="964" spans="1:2" ht="15">
      <c r="A964" s="286"/>
      <c r="B964" s="287"/>
    </row>
    <row r="965" spans="1:2" ht="15">
      <c r="A965" s="286"/>
      <c r="B965" s="287"/>
    </row>
    <row r="966" spans="1:2" ht="15">
      <c r="A966" s="286"/>
      <c r="B966" s="287"/>
    </row>
    <row r="967" spans="1:2" ht="15">
      <c r="A967" s="286"/>
      <c r="B967" s="287"/>
    </row>
    <row r="968" spans="1:2" ht="15">
      <c r="A968" s="286"/>
      <c r="B968" s="287"/>
    </row>
    <row r="969" spans="1:2" ht="15">
      <c r="A969" s="286"/>
      <c r="B969" s="287"/>
    </row>
    <row r="970" spans="1:2" ht="15">
      <c r="A970" s="286"/>
      <c r="B970" s="287"/>
    </row>
    <row r="971" spans="1:2" ht="15">
      <c r="A971" s="286"/>
      <c r="B971" s="287"/>
    </row>
    <row r="972" spans="1:2" ht="15">
      <c r="A972" s="286"/>
      <c r="B972" s="287"/>
    </row>
    <row r="973" spans="1:2" ht="15">
      <c r="A973" s="286"/>
      <c r="B973" s="287"/>
    </row>
    <row r="974" spans="1:2" ht="15">
      <c r="A974" s="286"/>
      <c r="B974" s="287"/>
    </row>
    <row r="975" spans="1:2" ht="15">
      <c r="A975" s="286"/>
      <c r="B975" s="287"/>
    </row>
    <row r="976" spans="1:2" ht="15">
      <c r="A976" s="286"/>
      <c r="B976" s="287"/>
    </row>
    <row r="977" spans="1:2" ht="15">
      <c r="A977" s="286"/>
      <c r="B977" s="287"/>
    </row>
    <row r="978" spans="1:2" ht="15">
      <c r="A978" s="286"/>
      <c r="B978" s="287"/>
    </row>
    <row r="979" spans="1:2" ht="15">
      <c r="A979" s="286"/>
      <c r="B979" s="287"/>
    </row>
    <row r="980" spans="1:2" ht="15">
      <c r="A980" s="286"/>
      <c r="B980" s="287"/>
    </row>
    <row r="981" spans="1:2" ht="15">
      <c r="A981" s="286"/>
      <c r="B981" s="287"/>
    </row>
    <row r="982" spans="1:2" ht="15">
      <c r="A982" s="286"/>
      <c r="B982" s="287"/>
    </row>
    <row r="983" spans="1:2" ht="15">
      <c r="A983" s="286"/>
      <c r="B983" s="287"/>
    </row>
    <row r="984" spans="1:2" ht="15">
      <c r="A984" s="286"/>
      <c r="B984" s="287"/>
    </row>
    <row r="985" spans="1:2" ht="15">
      <c r="A985" s="286"/>
      <c r="B985" s="287"/>
    </row>
    <row r="986" spans="1:2" ht="15">
      <c r="A986" s="286"/>
      <c r="B986" s="287"/>
    </row>
    <row r="987" spans="1:2" ht="15">
      <c r="A987" s="286"/>
      <c r="B987" s="287"/>
    </row>
    <row r="988" spans="1:2" ht="15">
      <c r="A988" s="286"/>
      <c r="B988" s="287"/>
    </row>
  </sheetData>
  <sheetProtection/>
  <mergeCells count="32">
    <mergeCell ref="B25:B26"/>
    <mergeCell ref="A25:A26"/>
    <mergeCell ref="C12:F12"/>
    <mergeCell ref="P25:Q25"/>
    <mergeCell ref="U25:V25"/>
    <mergeCell ref="A27:A29"/>
    <mergeCell ref="A49:A51"/>
    <mergeCell ref="A39:A41"/>
    <mergeCell ref="L25:M25"/>
    <mergeCell ref="N25:O25"/>
    <mergeCell ref="A33:A36"/>
    <mergeCell ref="C25:J25"/>
    <mergeCell ref="C9:F9"/>
    <mergeCell ref="A10:B10"/>
    <mergeCell ref="A57:A59"/>
    <mergeCell ref="R25:T25"/>
    <mergeCell ref="A2:C2"/>
    <mergeCell ref="F2:H2"/>
    <mergeCell ref="C10:F10"/>
    <mergeCell ref="A11:B11"/>
    <mergeCell ref="C11:F11"/>
    <mergeCell ref="A12:B12"/>
    <mergeCell ref="A13:B13"/>
    <mergeCell ref="C13:F13"/>
    <mergeCell ref="A43:A45"/>
    <mergeCell ref="A6:B6"/>
    <mergeCell ref="C6:F6"/>
    <mergeCell ref="A7:B7"/>
    <mergeCell ref="C7:F7"/>
    <mergeCell ref="A8:B8"/>
    <mergeCell ref="C8:F8"/>
    <mergeCell ref="A9:B9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AA63"/>
  <sheetViews>
    <sheetView zoomScale="70" zoomScaleNormal="70" zoomScalePageLayoutView="0" workbookViewId="0" topLeftCell="A13">
      <pane ySplit="1" topLeftCell="A14" activePane="bottomLeft" state="frozen"/>
      <selection pane="topLeft" activeCell="A13" sqref="A13"/>
      <selection pane="bottomLeft" activeCell="AB26" sqref="AB26"/>
    </sheetView>
  </sheetViews>
  <sheetFormatPr defaultColWidth="11.421875" defaultRowHeight="15"/>
  <cols>
    <col min="1" max="1" width="40.8515625" style="0" customWidth="1"/>
    <col min="2" max="2" width="19.8515625" style="177" customWidth="1"/>
    <col min="3" max="3" width="15.140625" style="0" customWidth="1"/>
    <col min="4" max="4" width="14.8515625" style="0" customWidth="1"/>
    <col min="5" max="5" width="9.140625" style="0" customWidth="1"/>
    <col min="6" max="6" width="14.57421875" style="11" customWidth="1"/>
    <col min="7" max="7" width="14.421875" style="0" customWidth="1"/>
    <col min="8" max="8" width="9.140625" style="111" customWidth="1"/>
    <col min="9" max="9" width="16.8515625" style="11" customWidth="1"/>
    <col min="10" max="10" width="15.57421875" style="11" customWidth="1"/>
    <col min="11" max="11" width="13.7109375" style="11" customWidth="1"/>
    <col min="12" max="12" width="17.421875" style="11" customWidth="1"/>
    <col min="13" max="13" width="14.7109375" style="11" customWidth="1"/>
    <col min="14" max="14" width="15.421875" style="11" customWidth="1"/>
    <col min="15" max="15" width="15.28125" style="11" customWidth="1"/>
    <col min="16" max="16" width="14.28125" style="11" customWidth="1"/>
    <col min="17" max="17" width="17.00390625" style="11" customWidth="1"/>
    <col min="18" max="18" width="15.57421875" style="11" customWidth="1"/>
    <col min="19" max="19" width="13.7109375" style="11" customWidth="1"/>
    <col min="20" max="20" width="14.7109375" style="11" customWidth="1"/>
    <col min="21" max="21" width="14.28125" style="11" customWidth="1"/>
    <col min="22" max="22" width="20.140625" style="11" customWidth="1"/>
    <col min="23" max="23" width="14.7109375" style="11" customWidth="1"/>
    <col min="24" max="24" width="14.28125" style="11" customWidth="1"/>
    <col min="25" max="25" width="13.421875" style="11" customWidth="1"/>
    <col min="26" max="26" width="15.28125" style="11" customWidth="1"/>
    <col min="27" max="27" width="15.00390625" style="11" customWidth="1"/>
    <col min="28" max="16384" width="9.140625" style="0" customWidth="1"/>
  </cols>
  <sheetData>
    <row r="1" ht="15"/>
    <row r="2" spans="1:27" ht="18.75">
      <c r="A2" s="366" t="s">
        <v>43</v>
      </c>
      <c r="B2" s="366"/>
      <c r="C2" s="366"/>
      <c r="D2" s="13"/>
      <c r="E2" s="2"/>
      <c r="F2" s="370" t="s">
        <v>44</v>
      </c>
      <c r="G2" s="370"/>
      <c r="H2" s="370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195"/>
      <c r="W2" s="195"/>
      <c r="X2" s="195"/>
      <c r="Y2" s="195"/>
      <c r="Z2" s="195"/>
      <c r="AA2" s="195"/>
    </row>
    <row r="3" spans="1:27" ht="15">
      <c r="A3" s="13"/>
      <c r="B3" s="196"/>
      <c r="C3" s="13"/>
      <c r="D3" s="13"/>
      <c r="E3" s="13"/>
      <c r="F3" s="195"/>
      <c r="G3" s="13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95"/>
      <c r="U3" s="195"/>
      <c r="V3" s="195"/>
      <c r="W3" s="195"/>
      <c r="X3" s="195"/>
      <c r="Y3" s="195"/>
      <c r="Z3" s="195"/>
      <c r="AA3" s="195"/>
    </row>
    <row r="4" spans="1:27" ht="15.75">
      <c r="A4" s="3" t="s">
        <v>64</v>
      </c>
      <c r="B4" s="196"/>
      <c r="C4" s="13"/>
      <c r="D4" s="13"/>
      <c r="E4" s="13"/>
      <c r="F4" s="195"/>
      <c r="G4" s="13"/>
      <c r="I4" s="195"/>
      <c r="J4" s="195"/>
      <c r="K4" s="195"/>
      <c r="L4" s="195"/>
      <c r="M4" s="195"/>
      <c r="N4" s="195"/>
      <c r="O4" s="195"/>
      <c r="P4" s="195"/>
      <c r="Q4" s="195"/>
      <c r="R4" s="195"/>
      <c r="S4" s="195"/>
      <c r="T4" s="195"/>
      <c r="U4" s="195"/>
      <c r="V4" s="195"/>
      <c r="W4" s="195"/>
      <c r="X4" s="195"/>
      <c r="Y4" s="195"/>
      <c r="Z4" s="195"/>
      <c r="AA4" s="195"/>
    </row>
    <row r="5" spans="1:27" ht="15.75">
      <c r="A5" s="3"/>
      <c r="B5" s="196"/>
      <c r="C5" s="13"/>
      <c r="D5" s="13"/>
      <c r="E5" s="13"/>
      <c r="F5" s="195"/>
      <c r="G5" s="13"/>
      <c r="I5" s="195"/>
      <c r="J5" s="195"/>
      <c r="K5" s="195"/>
      <c r="L5" s="195"/>
      <c r="M5" s="195"/>
      <c r="N5" s="195"/>
      <c r="O5" s="195"/>
      <c r="P5" s="195"/>
      <c r="Q5" s="195"/>
      <c r="R5" s="195"/>
      <c r="S5" s="195"/>
      <c r="T5" s="195"/>
      <c r="U5" s="195"/>
      <c r="V5" s="195"/>
      <c r="W5" s="195"/>
      <c r="X5" s="195"/>
      <c r="Y5" s="195"/>
      <c r="Z5" s="195"/>
      <c r="AA5" s="195"/>
    </row>
    <row r="6" spans="1:27" ht="15.75">
      <c r="A6" s="362" t="s">
        <v>45</v>
      </c>
      <c r="B6" s="363"/>
      <c r="C6" s="373" t="s">
        <v>46</v>
      </c>
      <c r="D6" s="373"/>
      <c r="E6" s="373"/>
      <c r="F6" s="373"/>
      <c r="G6" s="13"/>
      <c r="I6" s="195"/>
      <c r="J6" s="195"/>
      <c r="K6" s="195"/>
      <c r="L6" s="195"/>
      <c r="M6" s="195"/>
      <c r="N6" s="195"/>
      <c r="O6" s="195"/>
      <c r="P6" s="195"/>
      <c r="Q6" s="195"/>
      <c r="R6" s="195"/>
      <c r="S6" s="195"/>
      <c r="T6" s="195"/>
      <c r="U6" s="195"/>
      <c r="V6" s="195"/>
      <c r="W6" s="195"/>
      <c r="X6" s="195"/>
      <c r="Y6" s="195"/>
      <c r="Z6" s="195"/>
      <c r="AA6" s="195"/>
    </row>
    <row r="7" spans="1:27" ht="15.75">
      <c r="A7" s="362" t="s">
        <v>47</v>
      </c>
      <c r="B7" s="363"/>
      <c r="C7" s="373" t="s">
        <v>48</v>
      </c>
      <c r="D7" s="373"/>
      <c r="E7" s="373"/>
      <c r="F7" s="373"/>
      <c r="G7" s="13"/>
      <c r="I7" s="195"/>
      <c r="J7" s="195"/>
      <c r="K7" s="195"/>
      <c r="L7" s="195"/>
      <c r="M7" s="195"/>
      <c r="N7" s="195"/>
      <c r="O7" s="195"/>
      <c r="P7" s="195"/>
      <c r="Q7" s="195"/>
      <c r="R7" s="195"/>
      <c r="S7" s="195"/>
      <c r="T7" s="195"/>
      <c r="U7" s="195"/>
      <c r="V7" s="195"/>
      <c r="W7" s="195"/>
      <c r="X7" s="195"/>
      <c r="Y7" s="195"/>
      <c r="Z7" s="195"/>
      <c r="AA7" s="195"/>
    </row>
    <row r="8" spans="1:27" ht="15.75">
      <c r="A8" s="362" t="s">
        <v>115</v>
      </c>
      <c r="B8" s="363"/>
      <c r="C8" s="378" t="s">
        <v>114</v>
      </c>
      <c r="D8" s="378"/>
      <c r="E8" s="378"/>
      <c r="F8" s="378"/>
      <c r="G8" s="13"/>
      <c r="I8" s="195"/>
      <c r="J8" s="195"/>
      <c r="K8" s="195"/>
      <c r="L8" s="195"/>
      <c r="M8" s="195"/>
      <c r="N8" s="195"/>
      <c r="O8" s="195"/>
      <c r="P8" s="195"/>
      <c r="Q8" s="195"/>
      <c r="R8" s="195"/>
      <c r="S8" s="195"/>
      <c r="T8" s="195"/>
      <c r="U8" s="195"/>
      <c r="V8" s="195"/>
      <c r="W8" s="195"/>
      <c r="X8" s="195"/>
      <c r="Y8" s="195"/>
      <c r="Z8" s="195"/>
      <c r="AA8" s="195"/>
    </row>
    <row r="9" spans="1:27" ht="15.75">
      <c r="A9" s="362" t="s">
        <v>49</v>
      </c>
      <c r="B9" s="363"/>
      <c r="C9" s="373" t="s">
        <v>50</v>
      </c>
      <c r="D9" s="373"/>
      <c r="E9" s="373"/>
      <c r="F9" s="373"/>
      <c r="G9" s="13"/>
      <c r="I9" s="195"/>
      <c r="J9" s="195"/>
      <c r="K9" s="195"/>
      <c r="L9" s="195"/>
      <c r="M9" s="195"/>
      <c r="N9" s="195"/>
      <c r="O9" s="195"/>
      <c r="P9" s="195"/>
      <c r="Q9" s="195"/>
      <c r="R9" s="195"/>
      <c r="S9" s="195"/>
      <c r="T9" s="195"/>
      <c r="U9" s="195"/>
      <c r="V9" s="195"/>
      <c r="W9" s="195"/>
      <c r="X9" s="195"/>
      <c r="Y9" s="195"/>
      <c r="Z9" s="195"/>
      <c r="AA9" s="195"/>
    </row>
    <row r="10" spans="1:27" ht="15.75">
      <c r="A10" s="362" t="s">
        <v>51</v>
      </c>
      <c r="B10" s="363"/>
      <c r="C10" s="378" t="s">
        <v>52</v>
      </c>
      <c r="D10" s="378"/>
      <c r="E10" s="378"/>
      <c r="F10" s="378"/>
      <c r="G10" s="13"/>
      <c r="I10" s="195"/>
      <c r="J10" s="195"/>
      <c r="K10" s="195"/>
      <c r="L10" s="195"/>
      <c r="M10" s="195"/>
      <c r="N10" s="195"/>
      <c r="O10" s="195"/>
      <c r="P10" s="195"/>
      <c r="Q10" s="195"/>
      <c r="R10" s="195"/>
      <c r="S10" s="195"/>
      <c r="T10" s="195"/>
      <c r="U10" s="195"/>
      <c r="V10" s="195"/>
      <c r="W10" s="195"/>
      <c r="X10" s="195"/>
      <c r="Y10" s="195"/>
      <c r="Z10" s="195"/>
      <c r="AA10" s="195"/>
    </row>
    <row r="11" spans="1:27" ht="15.75">
      <c r="A11" s="362" t="s">
        <v>53</v>
      </c>
      <c r="B11" s="363"/>
      <c r="C11" s="361"/>
      <c r="D11" s="361"/>
      <c r="E11" s="361"/>
      <c r="F11" s="361"/>
      <c r="G11" s="13"/>
      <c r="I11" s="195"/>
      <c r="J11" s="195"/>
      <c r="K11" s="195"/>
      <c r="L11" s="195"/>
      <c r="M11" s="195"/>
      <c r="N11" s="195"/>
      <c r="O11" s="195"/>
      <c r="P11" s="195"/>
      <c r="Q11" s="195"/>
      <c r="R11" s="195"/>
      <c r="S11" s="195"/>
      <c r="T11" s="195"/>
      <c r="U11" s="195"/>
      <c r="V11" s="195"/>
      <c r="W11" s="195"/>
      <c r="X11" s="195"/>
      <c r="Y11" s="195"/>
      <c r="Z11" s="195"/>
      <c r="AA11" s="195"/>
    </row>
    <row r="12" spans="1:27" ht="15.75">
      <c r="A12" s="362" t="s">
        <v>54</v>
      </c>
      <c r="B12" s="363"/>
      <c r="C12" s="361"/>
      <c r="D12" s="361"/>
      <c r="E12" s="361"/>
      <c r="F12" s="361"/>
      <c r="G12" s="13"/>
      <c r="I12" s="195"/>
      <c r="J12" s="195"/>
      <c r="K12" s="195"/>
      <c r="L12" s="195"/>
      <c r="M12" s="195"/>
      <c r="N12" s="195"/>
      <c r="O12" s="195"/>
      <c r="P12" s="195"/>
      <c r="Q12" s="195"/>
      <c r="R12" s="195"/>
      <c r="S12" s="195"/>
      <c r="T12" s="195"/>
      <c r="U12" s="195"/>
      <c r="V12" s="195"/>
      <c r="W12" s="195"/>
      <c r="X12" s="195"/>
      <c r="Y12" s="195"/>
      <c r="Z12" s="195"/>
      <c r="AA12" s="195"/>
    </row>
    <row r="13" spans="1:27" ht="15.75">
      <c r="A13" s="362" t="s">
        <v>55</v>
      </c>
      <c r="B13" s="363"/>
      <c r="C13" s="361"/>
      <c r="D13" s="361"/>
      <c r="E13" s="361"/>
      <c r="F13" s="361"/>
      <c r="G13" s="13"/>
      <c r="I13" s="195"/>
      <c r="J13" s="195"/>
      <c r="K13" s="195"/>
      <c r="L13" s="195"/>
      <c r="M13" s="195"/>
      <c r="N13" s="195"/>
      <c r="O13" s="195"/>
      <c r="P13" s="195"/>
      <c r="Q13" s="195"/>
      <c r="R13" s="195"/>
      <c r="S13" s="195"/>
      <c r="T13" s="195"/>
      <c r="U13" s="195"/>
      <c r="V13" s="195"/>
      <c r="W13" s="195"/>
      <c r="X13" s="195"/>
      <c r="Y13" s="195"/>
      <c r="Z13" s="195"/>
      <c r="AA13" s="195"/>
    </row>
    <row r="14" spans="1:27" ht="15.75">
      <c r="A14" s="3"/>
      <c r="B14" s="196"/>
      <c r="C14" s="13"/>
      <c r="D14" s="13"/>
      <c r="E14" s="13"/>
      <c r="F14" s="195"/>
      <c r="G14" s="13"/>
      <c r="I14" s="195"/>
      <c r="J14" s="195"/>
      <c r="K14" s="195"/>
      <c r="L14" s="195"/>
      <c r="M14" s="195"/>
      <c r="N14" s="195"/>
      <c r="O14" s="195"/>
      <c r="P14" s="195"/>
      <c r="Q14" s="195"/>
      <c r="R14" s="195"/>
      <c r="S14" s="195"/>
      <c r="T14" s="195"/>
      <c r="U14" s="195"/>
      <c r="V14" s="195"/>
      <c r="W14" s="195"/>
      <c r="X14" s="195"/>
      <c r="Y14" s="195"/>
      <c r="Z14" s="195"/>
      <c r="AA14" s="195"/>
    </row>
    <row r="15" spans="1:27" ht="15.75">
      <c r="A15" s="4" t="s">
        <v>99</v>
      </c>
      <c r="B15" s="196"/>
      <c r="C15" s="13"/>
      <c r="D15" s="13"/>
      <c r="E15" s="13"/>
      <c r="F15" s="195"/>
      <c r="G15" s="13"/>
      <c r="I15" s="195"/>
      <c r="J15" s="195"/>
      <c r="K15" s="195"/>
      <c r="L15" s="195"/>
      <c r="M15" s="195"/>
      <c r="N15" s="195"/>
      <c r="O15" s="195"/>
      <c r="P15" s="195"/>
      <c r="Q15" s="195"/>
      <c r="R15" s="195"/>
      <c r="S15" s="195"/>
      <c r="T15" s="195"/>
      <c r="U15" s="195"/>
      <c r="V15" s="195"/>
      <c r="W15" s="195"/>
      <c r="X15" s="195"/>
      <c r="Y15" s="195"/>
      <c r="Z15" s="195"/>
      <c r="AA15" s="195"/>
    </row>
    <row r="16" spans="1:27" ht="15">
      <c r="A16" s="13"/>
      <c r="B16" s="196"/>
      <c r="C16" s="13"/>
      <c r="D16" s="13"/>
      <c r="E16" s="13"/>
      <c r="F16" s="195"/>
      <c r="G16" s="13"/>
      <c r="I16" s="195"/>
      <c r="J16" s="195"/>
      <c r="K16" s="195"/>
      <c r="L16" s="195"/>
      <c r="M16" s="195"/>
      <c r="N16" s="195"/>
      <c r="O16" s="195"/>
      <c r="P16" s="195"/>
      <c r="Q16" s="195"/>
      <c r="R16" s="195"/>
      <c r="S16" s="195"/>
      <c r="T16" s="195"/>
      <c r="U16" s="195"/>
      <c r="V16" s="195"/>
      <c r="W16" s="195"/>
      <c r="X16" s="195"/>
      <c r="Y16" s="195"/>
      <c r="Z16" s="195"/>
      <c r="AA16" s="195"/>
    </row>
    <row r="17" spans="1:27" ht="63">
      <c r="A17" s="92" t="s">
        <v>56</v>
      </c>
      <c r="B17" s="20" t="s">
        <v>57</v>
      </c>
      <c r="C17" s="20" t="s">
        <v>58</v>
      </c>
      <c r="D17" s="20" t="s">
        <v>59</v>
      </c>
      <c r="E17" s="13"/>
      <c r="F17" s="195"/>
      <c r="G17" s="13"/>
      <c r="I17" s="195"/>
      <c r="J17" s="195"/>
      <c r="K17" s="195"/>
      <c r="L17" s="195"/>
      <c r="M17" s="195"/>
      <c r="N17" s="195"/>
      <c r="O17" s="195"/>
      <c r="P17" s="195"/>
      <c r="Q17" s="195"/>
      <c r="R17" s="195"/>
      <c r="S17" s="195"/>
      <c r="T17" s="195"/>
      <c r="U17" s="195"/>
      <c r="V17" s="195"/>
      <c r="W17" s="195"/>
      <c r="X17" s="195"/>
      <c r="Y17" s="195"/>
      <c r="Z17" s="195"/>
      <c r="AA17" s="195"/>
    </row>
    <row r="18" spans="1:27" ht="15.75">
      <c r="A18" s="89" t="s">
        <v>121</v>
      </c>
      <c r="B18" s="90" t="s">
        <v>113</v>
      </c>
      <c r="C18" s="96"/>
      <c r="D18" s="91"/>
      <c r="E18" s="13"/>
      <c r="F18" s="195"/>
      <c r="G18" s="13"/>
      <c r="I18" s="195"/>
      <c r="J18" s="195"/>
      <c r="K18" s="195"/>
      <c r="L18" s="195"/>
      <c r="M18" s="195"/>
      <c r="N18" s="195"/>
      <c r="O18" s="195"/>
      <c r="P18" s="195"/>
      <c r="Q18" s="195"/>
      <c r="R18" s="195"/>
      <c r="S18" s="195"/>
      <c r="T18" s="195"/>
      <c r="U18" s="195"/>
      <c r="V18" s="195"/>
      <c r="W18" s="195"/>
      <c r="X18" s="195"/>
      <c r="Y18" s="195"/>
      <c r="Z18" s="195"/>
      <c r="AA18" s="195"/>
    </row>
    <row r="19" spans="1:27" ht="15.75">
      <c r="A19" s="6"/>
      <c r="B19" s="175"/>
      <c r="C19" s="7"/>
      <c r="D19" s="8"/>
      <c r="E19" s="13"/>
      <c r="F19" s="195"/>
      <c r="G19" s="13"/>
      <c r="I19" s="195"/>
      <c r="J19" s="195"/>
      <c r="K19" s="195"/>
      <c r="L19" s="195"/>
      <c r="M19" s="195"/>
      <c r="N19" s="195"/>
      <c r="O19" s="195"/>
      <c r="P19" s="195"/>
      <c r="Q19" s="195"/>
      <c r="R19" s="195"/>
      <c r="S19" s="195"/>
      <c r="T19" s="195"/>
      <c r="U19" s="195"/>
      <c r="V19" s="195"/>
      <c r="W19" s="195"/>
      <c r="X19" s="195"/>
      <c r="Y19" s="195"/>
      <c r="Z19" s="195"/>
      <c r="AA19" s="195"/>
    </row>
    <row r="20" spans="1:27" ht="15.75">
      <c r="A20" s="13"/>
      <c r="B20" s="196"/>
      <c r="C20" s="13"/>
      <c r="D20" s="13"/>
      <c r="E20" s="13"/>
      <c r="F20" s="195"/>
      <c r="G20" s="13"/>
      <c r="H20" s="4"/>
      <c r="I20" s="195"/>
      <c r="J20" s="195"/>
      <c r="K20" s="195"/>
      <c r="L20" s="195"/>
      <c r="M20" s="195"/>
      <c r="N20" s="195"/>
      <c r="O20" s="195"/>
      <c r="P20" s="195"/>
      <c r="Q20" s="195"/>
      <c r="R20" s="195"/>
      <c r="S20" s="195"/>
      <c r="T20" s="195"/>
      <c r="U20" s="195"/>
      <c r="V20" s="195"/>
      <c r="W20" s="195"/>
      <c r="X20" s="195"/>
      <c r="Y20" s="195"/>
      <c r="Z20" s="195"/>
      <c r="AA20" s="195"/>
    </row>
    <row r="21" spans="1:27" ht="15.75">
      <c r="A21" s="13"/>
      <c r="B21" s="196"/>
      <c r="C21" s="13"/>
      <c r="D21" s="13"/>
      <c r="E21" s="13"/>
      <c r="F21" s="195"/>
      <c r="G21" s="13"/>
      <c r="H21" s="4"/>
      <c r="I21" s="195"/>
      <c r="J21" s="195"/>
      <c r="K21" s="195"/>
      <c r="L21" s="195"/>
      <c r="M21" s="195"/>
      <c r="N21" s="195"/>
      <c r="O21" s="195"/>
      <c r="P21" s="195"/>
      <c r="Q21" s="195"/>
      <c r="R21" s="195"/>
      <c r="S21" s="195"/>
      <c r="T21" s="195"/>
      <c r="U21" s="195"/>
      <c r="V21" s="195"/>
      <c r="W21" s="195"/>
      <c r="X21" s="195"/>
      <c r="Y21" s="195"/>
      <c r="Z21" s="195"/>
      <c r="AA21" s="195"/>
    </row>
    <row r="22" spans="1:27" ht="15.75">
      <c r="A22" s="4" t="s">
        <v>164</v>
      </c>
      <c r="B22" s="196"/>
      <c r="C22" s="13"/>
      <c r="D22" s="13"/>
      <c r="E22" s="13"/>
      <c r="F22" s="195"/>
      <c r="G22" s="13"/>
      <c r="I22" s="195"/>
      <c r="J22" s="195"/>
      <c r="K22" s="195"/>
      <c r="L22" s="195"/>
      <c r="M22" s="195"/>
      <c r="N22" s="195"/>
      <c r="O22" s="195"/>
      <c r="P22" s="195"/>
      <c r="Q22" s="195"/>
      <c r="R22" s="195"/>
      <c r="S22" s="195"/>
      <c r="T22" s="195"/>
      <c r="U22" s="195"/>
      <c r="V22" s="195"/>
      <c r="W22" s="195"/>
      <c r="X22" s="195"/>
      <c r="Y22" s="195"/>
      <c r="Z22" s="195"/>
      <c r="AA22" s="195"/>
    </row>
    <row r="23" spans="1:27" ht="15">
      <c r="A23" s="13"/>
      <c r="B23" s="196"/>
      <c r="C23" s="13"/>
      <c r="D23" s="13"/>
      <c r="E23" s="13"/>
      <c r="F23" s="195"/>
      <c r="G23" s="13"/>
      <c r="I23" s="195"/>
      <c r="J23" s="195"/>
      <c r="K23" s="195"/>
      <c r="L23" s="195"/>
      <c r="M23" s="195"/>
      <c r="N23" s="195"/>
      <c r="O23" s="195"/>
      <c r="P23" s="195"/>
      <c r="Q23" s="195"/>
      <c r="R23" s="195"/>
      <c r="S23" s="195"/>
      <c r="T23" s="195"/>
      <c r="U23" s="195"/>
      <c r="V23" s="195"/>
      <c r="W23" s="195"/>
      <c r="X23" s="195"/>
      <c r="Y23" s="195"/>
      <c r="Z23" s="195"/>
      <c r="AA23" s="195"/>
    </row>
    <row r="24" spans="1:27" ht="94.5">
      <c r="A24" s="153" t="s">
        <v>65</v>
      </c>
      <c r="B24" s="110" t="s">
        <v>119</v>
      </c>
      <c r="C24" s="178" t="s">
        <v>66</v>
      </c>
      <c r="D24" s="178" t="s">
        <v>12</v>
      </c>
      <c r="E24" s="178" t="s">
        <v>67</v>
      </c>
      <c r="F24" s="178" t="s">
        <v>68</v>
      </c>
      <c r="G24" s="178" t="s">
        <v>69</v>
      </c>
      <c r="H24" s="178" t="s">
        <v>16</v>
      </c>
      <c r="I24" s="20" t="s">
        <v>70</v>
      </c>
      <c r="J24" s="20" t="s">
        <v>71</v>
      </c>
      <c r="K24" s="20" t="s">
        <v>72</v>
      </c>
      <c r="L24" s="20" t="s">
        <v>73</v>
      </c>
      <c r="M24" s="20" t="s">
        <v>74</v>
      </c>
      <c r="N24" s="20" t="s">
        <v>75</v>
      </c>
      <c r="O24" s="20" t="s">
        <v>76</v>
      </c>
      <c r="P24" s="20" t="s">
        <v>77</v>
      </c>
      <c r="Q24" s="20" t="s">
        <v>78</v>
      </c>
      <c r="R24" s="20" t="s">
        <v>79</v>
      </c>
      <c r="S24" s="20" t="s">
        <v>80</v>
      </c>
      <c r="T24" s="178" t="s">
        <v>81</v>
      </c>
      <c r="U24" s="178" t="s">
        <v>82</v>
      </c>
      <c r="V24" s="178" t="s">
        <v>83</v>
      </c>
      <c r="W24" s="178" t="s">
        <v>84</v>
      </c>
      <c r="X24" s="178" t="s">
        <v>85</v>
      </c>
      <c r="Y24" s="178" t="s">
        <v>86</v>
      </c>
      <c r="Z24" s="95" t="s">
        <v>25</v>
      </c>
      <c r="AA24" s="178" t="s">
        <v>26</v>
      </c>
    </row>
    <row r="25" spans="1:27" ht="15.75" customHeight="1">
      <c r="A25" s="383" t="s">
        <v>169</v>
      </c>
      <c r="B25" s="114">
        <v>240000</v>
      </c>
      <c r="C25" s="103" t="s">
        <v>87</v>
      </c>
      <c r="D25" s="27" t="s">
        <v>88</v>
      </c>
      <c r="E25" s="27" t="s">
        <v>89</v>
      </c>
      <c r="F25" s="27" t="s">
        <v>90</v>
      </c>
      <c r="G25" s="27" t="s">
        <v>151</v>
      </c>
      <c r="H25" s="109" t="s">
        <v>33</v>
      </c>
      <c r="I25" s="27" t="str">
        <f>F25</f>
        <v>01-03-2010</v>
      </c>
      <c r="J25" s="27" t="s">
        <v>150</v>
      </c>
      <c r="K25" s="194" t="s">
        <v>91</v>
      </c>
      <c r="L25" s="124">
        <v>40275</v>
      </c>
      <c r="M25" s="124">
        <f>L25+7</f>
        <v>40282</v>
      </c>
      <c r="N25" s="124">
        <f>M25+14</f>
        <v>40296</v>
      </c>
      <c r="O25" s="124">
        <f>N25</f>
        <v>40296</v>
      </c>
      <c r="P25" s="124">
        <f>O25+35</f>
        <v>40331</v>
      </c>
      <c r="Q25" s="124">
        <f>P25+14</f>
        <v>40345</v>
      </c>
      <c r="R25" s="124">
        <f>Q25+7</f>
        <v>40352</v>
      </c>
      <c r="S25" s="124">
        <f>R25+7</f>
        <v>40359</v>
      </c>
      <c r="T25" s="124">
        <f>S25+7</f>
        <v>40366</v>
      </c>
      <c r="U25" s="124">
        <f>T25+7</f>
        <v>40373</v>
      </c>
      <c r="V25" s="124">
        <f>U25+7</f>
        <v>40380</v>
      </c>
      <c r="W25" s="122">
        <f>B25</f>
        <v>240000</v>
      </c>
      <c r="X25" s="124">
        <f>V25+7</f>
        <v>40387</v>
      </c>
      <c r="Y25" s="124">
        <f>X25</f>
        <v>40387</v>
      </c>
      <c r="Z25" s="124">
        <f>Y25+30</f>
        <v>40417</v>
      </c>
      <c r="AA25" s="124">
        <f>Z25+182</f>
        <v>40599</v>
      </c>
    </row>
    <row r="26" spans="1:27" ht="15.75">
      <c r="A26" s="384"/>
      <c r="B26" s="114">
        <v>18000</v>
      </c>
      <c r="C26" s="103" t="s">
        <v>87</v>
      </c>
      <c r="D26" s="27" t="s">
        <v>88</v>
      </c>
      <c r="E26" s="27" t="s">
        <v>89</v>
      </c>
      <c r="F26" s="124" t="s">
        <v>120</v>
      </c>
      <c r="G26" s="124" t="s">
        <v>120</v>
      </c>
      <c r="H26" s="109" t="s">
        <v>35</v>
      </c>
      <c r="I26" s="124">
        <v>42517</v>
      </c>
      <c r="J26" s="124">
        <f>I26+14</f>
        <v>42531</v>
      </c>
      <c r="K26" s="194">
        <f>J26</f>
        <v>42531</v>
      </c>
      <c r="L26" s="124">
        <f>K26+7</f>
        <v>42538</v>
      </c>
      <c r="M26" s="124">
        <f>L26+7</f>
        <v>42545</v>
      </c>
      <c r="N26" s="124">
        <f>M26+14</f>
        <v>42559</v>
      </c>
      <c r="O26" s="124" t="s">
        <v>120</v>
      </c>
      <c r="P26" s="124" t="s">
        <v>120</v>
      </c>
      <c r="Q26" s="124" t="s">
        <v>120</v>
      </c>
      <c r="R26" s="124" t="s">
        <v>120</v>
      </c>
      <c r="S26" s="124" t="s">
        <v>120</v>
      </c>
      <c r="T26" s="124">
        <f>N26+7</f>
        <v>42566</v>
      </c>
      <c r="U26" s="124">
        <f>T26+7</f>
        <v>42573</v>
      </c>
      <c r="V26" s="124">
        <f>U26+7</f>
        <v>42580</v>
      </c>
      <c r="W26" s="122">
        <v>18000</v>
      </c>
      <c r="X26" s="124">
        <f>V26</f>
        <v>42580</v>
      </c>
      <c r="Y26" s="124">
        <f>X26</f>
        <v>42580</v>
      </c>
      <c r="Z26" s="124">
        <f>Y26+14</f>
        <v>42594</v>
      </c>
      <c r="AA26" s="124">
        <f>Z26+180</f>
        <v>42774</v>
      </c>
    </row>
    <row r="27" spans="1:27" ht="15.75">
      <c r="A27" s="385"/>
      <c r="B27" s="114"/>
      <c r="C27" s="103"/>
      <c r="D27" s="27"/>
      <c r="E27" s="27"/>
      <c r="F27" s="27"/>
      <c r="G27" s="27"/>
      <c r="H27" s="109" t="s">
        <v>36</v>
      </c>
      <c r="I27" s="124"/>
      <c r="J27" s="124"/>
      <c r="K27" s="194"/>
      <c r="L27" s="124"/>
      <c r="M27" s="124"/>
      <c r="N27" s="124"/>
      <c r="O27" s="124"/>
      <c r="P27" s="124"/>
      <c r="Q27" s="124"/>
      <c r="R27" s="124"/>
      <c r="S27" s="124"/>
      <c r="T27" s="124"/>
      <c r="U27" s="124"/>
      <c r="V27" s="124"/>
      <c r="W27" s="122"/>
      <c r="X27" s="124"/>
      <c r="Y27" s="124"/>
      <c r="Z27" s="124"/>
      <c r="AA27" s="124"/>
    </row>
    <row r="28" spans="1:27" ht="15.75">
      <c r="A28" s="179"/>
      <c r="B28" s="197"/>
      <c r="C28" s="180"/>
      <c r="D28" s="144"/>
      <c r="E28" s="144"/>
      <c r="F28" s="144"/>
      <c r="G28" s="144"/>
      <c r="H28" s="337"/>
      <c r="I28" s="141"/>
      <c r="J28" s="141"/>
      <c r="K28" s="181"/>
      <c r="L28" s="141"/>
      <c r="M28" s="141"/>
      <c r="N28" s="141"/>
      <c r="O28" s="141"/>
      <c r="P28" s="141"/>
      <c r="Q28" s="141"/>
      <c r="R28" s="141"/>
      <c r="S28" s="141"/>
      <c r="T28" s="141"/>
      <c r="U28" s="141"/>
      <c r="V28" s="141"/>
      <c r="W28" s="182"/>
      <c r="X28" s="141"/>
      <c r="Y28" s="141"/>
      <c r="Z28" s="141"/>
      <c r="AA28" s="141"/>
    </row>
    <row r="29" spans="1:27" ht="15.75">
      <c r="A29" s="383" t="s">
        <v>92</v>
      </c>
      <c r="B29" s="114">
        <v>500000</v>
      </c>
      <c r="C29" s="103" t="s">
        <v>118</v>
      </c>
      <c r="D29" s="27" t="s">
        <v>88</v>
      </c>
      <c r="E29" s="27" t="s">
        <v>89</v>
      </c>
      <c r="F29" s="27" t="s">
        <v>93</v>
      </c>
      <c r="G29" s="27" t="s">
        <v>94</v>
      </c>
      <c r="H29" s="109" t="s">
        <v>33</v>
      </c>
      <c r="I29" s="124">
        <v>40210</v>
      </c>
      <c r="J29" s="124">
        <f>I29+14</f>
        <v>40224</v>
      </c>
      <c r="K29" s="194">
        <f>J29</f>
        <v>40224</v>
      </c>
      <c r="L29" s="124">
        <f>K29+14</f>
        <v>40238</v>
      </c>
      <c r="M29" s="124">
        <f>L29+7</f>
        <v>40245</v>
      </c>
      <c r="N29" s="124">
        <f>M29+14</f>
        <v>40259</v>
      </c>
      <c r="O29" s="124">
        <f>N29</f>
        <v>40259</v>
      </c>
      <c r="P29" s="124">
        <f>O29+35</f>
        <v>40294</v>
      </c>
      <c r="Q29" s="124">
        <f>P29+14</f>
        <v>40308</v>
      </c>
      <c r="R29" s="124">
        <f>Q29+7</f>
        <v>40315</v>
      </c>
      <c r="S29" s="124">
        <f>R29+7</f>
        <v>40322</v>
      </c>
      <c r="T29" s="124">
        <f>S29+14</f>
        <v>40336</v>
      </c>
      <c r="U29" s="124">
        <f>T29+14</f>
        <v>40350</v>
      </c>
      <c r="V29" s="124">
        <f>U29+7</f>
        <v>40357</v>
      </c>
      <c r="W29" s="122">
        <f>B29</f>
        <v>500000</v>
      </c>
      <c r="X29" s="124">
        <f>V29+14</f>
        <v>40371</v>
      </c>
      <c r="Y29" s="124">
        <f>X29</f>
        <v>40371</v>
      </c>
      <c r="Z29" s="124">
        <f>Y29+30</f>
        <v>40401</v>
      </c>
      <c r="AA29" s="124">
        <f>Z29+182</f>
        <v>40583</v>
      </c>
    </row>
    <row r="30" spans="1:27" ht="15.75">
      <c r="A30" s="384"/>
      <c r="B30" s="114">
        <v>350000</v>
      </c>
      <c r="C30" s="103" t="s">
        <v>118</v>
      </c>
      <c r="D30" s="27" t="s">
        <v>88</v>
      </c>
      <c r="E30" s="27" t="s">
        <v>89</v>
      </c>
      <c r="F30" s="124">
        <v>41472</v>
      </c>
      <c r="G30" s="124">
        <f>P30</f>
        <v>41621</v>
      </c>
      <c r="H30" s="109" t="s">
        <v>35</v>
      </c>
      <c r="I30" s="124">
        <v>41472</v>
      </c>
      <c r="J30" s="124">
        <v>41478</v>
      </c>
      <c r="K30" s="194">
        <v>41487</v>
      </c>
      <c r="L30" s="124">
        <f>K30+14</f>
        <v>41501</v>
      </c>
      <c r="M30" s="124">
        <v>41509</v>
      </c>
      <c r="N30" s="124">
        <v>41513</v>
      </c>
      <c r="O30" s="124">
        <v>41593</v>
      </c>
      <c r="P30" s="124">
        <f>O30+28</f>
        <v>41621</v>
      </c>
      <c r="Q30" s="124">
        <f>P30+7</f>
        <v>41628</v>
      </c>
      <c r="R30" s="124">
        <f>Q30+14</f>
        <v>41642</v>
      </c>
      <c r="S30" s="124">
        <f>R30+7</f>
        <v>41649</v>
      </c>
      <c r="T30" s="124">
        <f>S30+7</f>
        <v>41656</v>
      </c>
      <c r="U30" s="124">
        <f>T30+7</f>
        <v>41663</v>
      </c>
      <c r="V30" s="124">
        <f>U30+14</f>
        <v>41677</v>
      </c>
      <c r="W30" s="122">
        <v>350000</v>
      </c>
      <c r="X30" s="124">
        <f>V30+7</f>
        <v>41684</v>
      </c>
      <c r="Y30" s="124">
        <f>X30</f>
        <v>41684</v>
      </c>
      <c r="Z30" s="124">
        <f>Y30+15</f>
        <v>41699</v>
      </c>
      <c r="AA30" s="124">
        <f>Z30+180</f>
        <v>41879</v>
      </c>
    </row>
    <row r="31" spans="1:27" ht="15.75">
      <c r="A31" s="385"/>
      <c r="B31" s="114">
        <v>35700</v>
      </c>
      <c r="C31" s="103" t="s">
        <v>87</v>
      </c>
      <c r="D31" s="27" t="s">
        <v>88</v>
      </c>
      <c r="E31" s="27" t="s">
        <v>89</v>
      </c>
      <c r="F31" s="27" t="s">
        <v>120</v>
      </c>
      <c r="G31" s="27" t="s">
        <v>120</v>
      </c>
      <c r="H31" s="109" t="s">
        <v>158</v>
      </c>
      <c r="I31" s="124" t="s">
        <v>120</v>
      </c>
      <c r="J31" s="124" t="s">
        <v>120</v>
      </c>
      <c r="K31" s="124" t="s">
        <v>120</v>
      </c>
      <c r="L31" s="124" t="s">
        <v>120</v>
      </c>
      <c r="M31" s="124" t="s">
        <v>120</v>
      </c>
      <c r="N31" s="124" t="s">
        <v>120</v>
      </c>
      <c r="O31" s="124" t="s">
        <v>120</v>
      </c>
      <c r="P31" s="124" t="s">
        <v>120</v>
      </c>
      <c r="Q31" s="124" t="s">
        <v>120</v>
      </c>
      <c r="R31" s="124" t="s">
        <v>120</v>
      </c>
      <c r="S31" s="124" t="s">
        <v>120</v>
      </c>
      <c r="T31" s="124" t="s">
        <v>120</v>
      </c>
      <c r="U31" s="124">
        <v>41467</v>
      </c>
      <c r="V31" s="124">
        <v>41480</v>
      </c>
      <c r="W31" s="122">
        <v>35700</v>
      </c>
      <c r="X31" s="124">
        <v>41494</v>
      </c>
      <c r="Y31" s="124">
        <v>41494</v>
      </c>
      <c r="Z31" s="124">
        <v>41557</v>
      </c>
      <c r="AA31" s="124">
        <f>Z31+60</f>
        <v>41617</v>
      </c>
    </row>
    <row r="32" spans="1:27" ht="15.75">
      <c r="A32" s="350"/>
      <c r="B32" s="114">
        <v>7140</v>
      </c>
      <c r="C32" s="103" t="s">
        <v>87</v>
      </c>
      <c r="D32" s="27" t="s">
        <v>88</v>
      </c>
      <c r="E32" s="27" t="s">
        <v>89</v>
      </c>
      <c r="F32" s="27" t="s">
        <v>120</v>
      </c>
      <c r="G32" s="27" t="s">
        <v>120</v>
      </c>
      <c r="H32" s="109" t="s">
        <v>36</v>
      </c>
      <c r="I32" s="124" t="s">
        <v>120</v>
      </c>
      <c r="J32" s="124" t="s">
        <v>120</v>
      </c>
      <c r="K32" s="124" t="s">
        <v>120</v>
      </c>
      <c r="L32" s="124" t="s">
        <v>120</v>
      </c>
      <c r="M32" s="124" t="s">
        <v>120</v>
      </c>
      <c r="N32" s="124" t="s">
        <v>120</v>
      </c>
      <c r="O32" s="124" t="s">
        <v>120</v>
      </c>
      <c r="P32" s="124" t="s">
        <v>120</v>
      </c>
      <c r="Q32" s="124" t="s">
        <v>120</v>
      </c>
      <c r="R32" s="124" t="s">
        <v>120</v>
      </c>
      <c r="S32" s="124" t="s">
        <v>120</v>
      </c>
      <c r="T32" s="124" t="s">
        <v>120</v>
      </c>
      <c r="U32" s="124">
        <v>41467</v>
      </c>
      <c r="V32" s="124">
        <v>42210</v>
      </c>
      <c r="W32" s="122">
        <v>7140</v>
      </c>
      <c r="X32" s="124">
        <v>42224</v>
      </c>
      <c r="Y32" s="124">
        <v>41494</v>
      </c>
      <c r="Z32" s="124">
        <v>42287</v>
      </c>
      <c r="AA32" s="124">
        <f>Z32+60</f>
        <v>42347</v>
      </c>
    </row>
    <row r="33" spans="1:27" ht="15.75">
      <c r="A33" s="183"/>
      <c r="B33" s="198"/>
      <c r="C33" s="184"/>
      <c r="D33" s="185"/>
      <c r="E33" s="185"/>
      <c r="F33" s="237"/>
      <c r="G33" s="186"/>
      <c r="H33" s="337"/>
      <c r="I33" s="204"/>
      <c r="J33" s="204"/>
      <c r="K33" s="204"/>
      <c r="L33" s="204"/>
      <c r="M33" s="204"/>
      <c r="N33" s="204"/>
      <c r="O33" s="204"/>
      <c r="P33" s="204"/>
      <c r="Q33" s="204"/>
      <c r="R33" s="204"/>
      <c r="S33" s="204"/>
      <c r="T33" s="204"/>
      <c r="U33" s="204"/>
      <c r="V33" s="204"/>
      <c r="W33" s="83"/>
      <c r="X33" s="204"/>
      <c r="Y33" s="204"/>
      <c r="Z33" s="204"/>
      <c r="AA33" s="204"/>
    </row>
    <row r="34" spans="1:27" ht="15.75" customHeight="1">
      <c r="A34" s="187"/>
      <c r="B34" s="198"/>
      <c r="C34" s="82" t="s">
        <v>152</v>
      </c>
      <c r="D34" s="83"/>
      <c r="E34" s="83"/>
      <c r="F34" s="238"/>
      <c r="G34" s="84"/>
      <c r="H34" s="337"/>
      <c r="I34" s="204"/>
      <c r="J34" s="204"/>
      <c r="K34" s="204"/>
      <c r="L34" s="204"/>
      <c r="M34" s="204"/>
      <c r="N34" s="204"/>
      <c r="O34" s="204"/>
      <c r="P34" s="204"/>
      <c r="Q34" s="204"/>
      <c r="R34" s="204"/>
      <c r="S34" s="204"/>
      <c r="T34" s="204"/>
      <c r="U34" s="204"/>
      <c r="V34" s="204"/>
      <c r="W34" s="83"/>
      <c r="X34" s="204"/>
      <c r="Y34" s="204"/>
      <c r="Z34" s="204"/>
      <c r="AA34" s="204"/>
    </row>
    <row r="35" spans="1:27" ht="15.75">
      <c r="A35" s="383" t="s">
        <v>174</v>
      </c>
      <c r="B35" s="199">
        <v>325000</v>
      </c>
      <c r="C35" s="105" t="s">
        <v>118</v>
      </c>
      <c r="D35" s="40" t="s">
        <v>88</v>
      </c>
      <c r="E35" s="40" t="s">
        <v>89</v>
      </c>
      <c r="F35" s="27" t="s">
        <v>93</v>
      </c>
      <c r="G35" s="27" t="s">
        <v>94</v>
      </c>
      <c r="H35" s="109" t="s">
        <v>33</v>
      </c>
      <c r="I35" s="124">
        <v>40210</v>
      </c>
      <c r="J35" s="124">
        <f>I35+14</f>
        <v>40224</v>
      </c>
      <c r="K35" s="194">
        <f>J35</f>
        <v>40224</v>
      </c>
      <c r="L35" s="124">
        <f>K35+14</f>
        <v>40238</v>
      </c>
      <c r="M35" s="124">
        <f>L35+7</f>
        <v>40245</v>
      </c>
      <c r="N35" s="124">
        <f>M35+14</f>
        <v>40259</v>
      </c>
      <c r="O35" s="124">
        <f>N35</f>
        <v>40259</v>
      </c>
      <c r="P35" s="124">
        <f>O35+35</f>
        <v>40294</v>
      </c>
      <c r="Q35" s="124">
        <f>P35+14</f>
        <v>40308</v>
      </c>
      <c r="R35" s="124">
        <f>Q35+7</f>
        <v>40315</v>
      </c>
      <c r="S35" s="124">
        <f>R35+7</f>
        <v>40322</v>
      </c>
      <c r="T35" s="124">
        <f>S35+14</f>
        <v>40336</v>
      </c>
      <c r="U35" s="124">
        <f>T35+14</f>
        <v>40350</v>
      </c>
      <c r="V35" s="124">
        <f>U35+7</f>
        <v>40357</v>
      </c>
      <c r="W35" s="122">
        <f>B35</f>
        <v>325000</v>
      </c>
      <c r="X35" s="124">
        <f>V35+14</f>
        <v>40371</v>
      </c>
      <c r="Y35" s="124">
        <f>X35</f>
        <v>40371</v>
      </c>
      <c r="Z35" s="124">
        <f>Y35+30</f>
        <v>40401</v>
      </c>
      <c r="AA35" s="124">
        <f>Z35+182</f>
        <v>40583</v>
      </c>
    </row>
    <row r="36" spans="1:27" ht="15.75">
      <c r="A36" s="384"/>
      <c r="B36" s="199"/>
      <c r="C36" s="105"/>
      <c r="D36" s="40"/>
      <c r="E36" s="40"/>
      <c r="F36" s="124">
        <v>41472</v>
      </c>
      <c r="G36" s="124">
        <f>P36</f>
        <v>41621</v>
      </c>
      <c r="H36" s="109" t="s">
        <v>35</v>
      </c>
      <c r="I36" s="124">
        <v>41472</v>
      </c>
      <c r="J36" s="124">
        <v>41478</v>
      </c>
      <c r="K36" s="194">
        <v>41487</v>
      </c>
      <c r="L36" s="124">
        <f>K36+14</f>
        <v>41501</v>
      </c>
      <c r="M36" s="124">
        <v>41509</v>
      </c>
      <c r="N36" s="124">
        <v>41513</v>
      </c>
      <c r="O36" s="124">
        <v>41593</v>
      </c>
      <c r="P36" s="124">
        <f>O36+28</f>
        <v>41621</v>
      </c>
      <c r="Q36" s="124">
        <f>P36+7</f>
        <v>41628</v>
      </c>
      <c r="R36" s="124">
        <f>Q36+14</f>
        <v>41642</v>
      </c>
      <c r="S36" s="124">
        <f>R36+7</f>
        <v>41649</v>
      </c>
      <c r="T36" s="124">
        <f>S36+7</f>
        <v>41656</v>
      </c>
      <c r="U36" s="124">
        <f>T36+7</f>
        <v>41663</v>
      </c>
      <c r="V36" s="124">
        <f>U36+14</f>
        <v>41677</v>
      </c>
      <c r="W36" s="122">
        <v>325000</v>
      </c>
      <c r="X36" s="124">
        <f>V36+7</f>
        <v>41684</v>
      </c>
      <c r="Y36" s="124">
        <f>X36</f>
        <v>41684</v>
      </c>
      <c r="Z36" s="124">
        <f>Y36+15</f>
        <v>41699</v>
      </c>
      <c r="AA36" s="124">
        <f>Z36+360</f>
        <v>42059</v>
      </c>
    </row>
    <row r="37" spans="1:27" ht="15.75">
      <c r="A37" s="385"/>
      <c r="B37" s="199">
        <v>400000</v>
      </c>
      <c r="C37" s="105" t="s">
        <v>118</v>
      </c>
      <c r="D37" s="40" t="s">
        <v>117</v>
      </c>
      <c r="E37" s="40" t="s">
        <v>89</v>
      </c>
      <c r="F37" s="124">
        <v>42216</v>
      </c>
      <c r="G37" s="40" t="s">
        <v>163</v>
      </c>
      <c r="H37" s="348" t="s">
        <v>158</v>
      </c>
      <c r="I37" s="155">
        <v>42216</v>
      </c>
      <c r="J37" s="155">
        <v>42230</v>
      </c>
      <c r="K37" s="155">
        <v>42230</v>
      </c>
      <c r="L37" s="155">
        <v>42244</v>
      </c>
      <c r="M37" s="155">
        <v>42251</v>
      </c>
      <c r="N37" s="155">
        <v>42262</v>
      </c>
      <c r="O37" s="155">
        <v>42262</v>
      </c>
      <c r="P37" s="155">
        <v>42290</v>
      </c>
      <c r="Q37" s="155">
        <v>42297</v>
      </c>
      <c r="R37" s="155">
        <v>42304</v>
      </c>
      <c r="S37" s="155">
        <v>42315</v>
      </c>
      <c r="T37" s="155">
        <v>42320</v>
      </c>
      <c r="U37" s="155">
        <v>42327</v>
      </c>
      <c r="V37" s="155">
        <v>42551</v>
      </c>
      <c r="W37" s="122">
        <v>400000</v>
      </c>
      <c r="X37" s="155">
        <v>42561</v>
      </c>
      <c r="Y37" s="155">
        <v>42561</v>
      </c>
      <c r="Z37" s="155">
        <v>42571</v>
      </c>
      <c r="AA37" s="155">
        <v>42936</v>
      </c>
    </row>
    <row r="38" spans="1:27" ht="15.75">
      <c r="A38" s="201"/>
      <c r="B38" s="200"/>
      <c r="C38" s="188"/>
      <c r="D38" s="87"/>
      <c r="E38" s="87"/>
      <c r="F38" s="167"/>
      <c r="G38" s="86"/>
      <c r="H38" s="337"/>
      <c r="I38" s="205"/>
      <c r="J38" s="205"/>
      <c r="K38" s="205"/>
      <c r="L38" s="205"/>
      <c r="M38" s="205"/>
      <c r="N38" s="205"/>
      <c r="O38" s="205"/>
      <c r="P38" s="205"/>
      <c r="Q38" s="205"/>
      <c r="R38" s="205"/>
      <c r="S38" s="205"/>
      <c r="T38" s="205"/>
      <c r="U38" s="205"/>
      <c r="V38" s="205"/>
      <c r="W38" s="87"/>
      <c r="X38" s="205"/>
      <c r="Y38" s="205"/>
      <c r="Z38" s="205"/>
      <c r="AA38" s="205"/>
    </row>
    <row r="39" spans="1:27" ht="15.75" customHeight="1">
      <c r="A39" s="183"/>
      <c r="B39" s="198"/>
      <c r="C39" s="82"/>
      <c r="D39" s="83"/>
      <c r="E39" s="83"/>
      <c r="F39" s="238"/>
      <c r="G39" s="84"/>
      <c r="H39" s="337"/>
      <c r="I39" s="204"/>
      <c r="J39" s="204"/>
      <c r="K39" s="204"/>
      <c r="L39" s="204"/>
      <c r="M39" s="204"/>
      <c r="N39" s="204"/>
      <c r="O39" s="204"/>
      <c r="P39" s="204"/>
      <c r="Q39" s="204"/>
      <c r="R39" s="204"/>
      <c r="S39" s="204"/>
      <c r="T39" s="204"/>
      <c r="U39" s="204"/>
      <c r="V39" s="204"/>
      <c r="W39" s="83"/>
      <c r="X39" s="204"/>
      <c r="Y39" s="204"/>
      <c r="Z39" s="204"/>
      <c r="AA39" s="204"/>
    </row>
    <row r="40" spans="1:27" ht="15.75">
      <c r="A40" s="383" t="s">
        <v>96</v>
      </c>
      <c r="B40" s="114">
        <v>331250</v>
      </c>
      <c r="C40" s="103" t="s">
        <v>95</v>
      </c>
      <c r="D40" s="27" t="s">
        <v>88</v>
      </c>
      <c r="E40" s="27" t="s">
        <v>89</v>
      </c>
      <c r="F40" s="124" t="str">
        <f>K40</f>
        <v>N/A</v>
      </c>
      <c r="G40" s="124" t="str">
        <f>P40</f>
        <v>N/A</v>
      </c>
      <c r="H40" s="109" t="s">
        <v>33</v>
      </c>
      <c r="I40" s="124">
        <v>41395</v>
      </c>
      <c r="J40" s="124">
        <f>I40+14</f>
        <v>41409</v>
      </c>
      <c r="K40" s="124" t="s">
        <v>120</v>
      </c>
      <c r="L40" s="124" t="s">
        <v>120</v>
      </c>
      <c r="M40" s="124" t="s">
        <v>120</v>
      </c>
      <c r="N40" s="124" t="s">
        <v>120</v>
      </c>
      <c r="O40" s="124" t="s">
        <v>120</v>
      </c>
      <c r="P40" s="124" t="s">
        <v>120</v>
      </c>
      <c r="Q40" s="124" t="s">
        <v>120</v>
      </c>
      <c r="R40" s="124" t="s">
        <v>120</v>
      </c>
      <c r="S40" s="124" t="s">
        <v>120</v>
      </c>
      <c r="T40" s="124" t="s">
        <v>120</v>
      </c>
      <c r="U40" s="124">
        <f>J40+15</f>
        <v>41424</v>
      </c>
      <c r="V40" s="124">
        <f>U40+14</f>
        <v>41438</v>
      </c>
      <c r="W40" s="122">
        <f>B40</f>
        <v>331250</v>
      </c>
      <c r="X40" s="124">
        <f>V40+7</f>
        <v>41445</v>
      </c>
      <c r="Y40" s="124">
        <f>X40</f>
        <v>41445</v>
      </c>
      <c r="Z40" s="124">
        <f>Y40+14</f>
        <v>41459</v>
      </c>
      <c r="AA40" s="124">
        <f>Z40+30</f>
        <v>41489</v>
      </c>
    </row>
    <row r="41" spans="1:27" ht="15.75">
      <c r="A41" s="384"/>
      <c r="B41" s="114">
        <v>331250</v>
      </c>
      <c r="C41" s="103"/>
      <c r="D41" s="27"/>
      <c r="E41" s="27"/>
      <c r="F41" s="124" t="s">
        <v>120</v>
      </c>
      <c r="G41" s="124" t="s">
        <v>120</v>
      </c>
      <c r="H41" s="109" t="s">
        <v>35</v>
      </c>
      <c r="I41" s="124">
        <v>41656</v>
      </c>
      <c r="J41" s="124">
        <f>I41+14</f>
        <v>41670</v>
      </c>
      <c r="K41" s="194" t="s">
        <v>120</v>
      </c>
      <c r="L41" s="124" t="s">
        <v>120</v>
      </c>
      <c r="M41" s="124" t="s">
        <v>120</v>
      </c>
      <c r="N41" s="124" t="s">
        <v>120</v>
      </c>
      <c r="O41" s="124" t="s">
        <v>120</v>
      </c>
      <c r="P41" s="124" t="s">
        <v>120</v>
      </c>
      <c r="Q41" s="124" t="s">
        <v>120</v>
      </c>
      <c r="R41" s="124" t="s">
        <v>120</v>
      </c>
      <c r="S41" s="124" t="s">
        <v>120</v>
      </c>
      <c r="T41" s="124" t="s">
        <v>120</v>
      </c>
      <c r="U41" s="124">
        <v>41703</v>
      </c>
      <c r="V41" s="124">
        <f>U41+15</f>
        <v>41718</v>
      </c>
      <c r="W41" s="122">
        <f>B40</f>
        <v>331250</v>
      </c>
      <c r="X41" s="124">
        <f>V41+14</f>
        <v>41732</v>
      </c>
      <c r="Y41" s="124">
        <f>X41+14</f>
        <v>41746</v>
      </c>
      <c r="Z41" s="124">
        <f>Y41+14</f>
        <v>41760</v>
      </c>
      <c r="AA41" s="124">
        <f>Z41+180</f>
        <v>41940</v>
      </c>
    </row>
    <row r="42" spans="1:27" ht="15.75">
      <c r="A42" s="385"/>
      <c r="B42" s="114">
        <v>60000</v>
      </c>
      <c r="C42" s="103" t="s">
        <v>95</v>
      </c>
      <c r="D42" s="27" t="s">
        <v>88</v>
      </c>
      <c r="E42" s="27" t="s">
        <v>89</v>
      </c>
      <c r="F42" s="124" t="s">
        <v>120</v>
      </c>
      <c r="G42" s="124" t="s">
        <v>120</v>
      </c>
      <c r="H42" s="109" t="s">
        <v>36</v>
      </c>
      <c r="I42" s="155">
        <v>42613</v>
      </c>
      <c r="J42" s="155">
        <v>42627</v>
      </c>
      <c r="K42" s="155" t="s">
        <v>120</v>
      </c>
      <c r="L42" s="155" t="s">
        <v>120</v>
      </c>
      <c r="M42" s="155" t="s">
        <v>120</v>
      </c>
      <c r="N42" s="155" t="s">
        <v>120</v>
      </c>
      <c r="O42" s="155" t="s">
        <v>120</v>
      </c>
      <c r="P42" s="155" t="s">
        <v>120</v>
      </c>
      <c r="Q42" s="155" t="s">
        <v>120</v>
      </c>
      <c r="R42" s="155" t="s">
        <v>120</v>
      </c>
      <c r="S42" s="155" t="s">
        <v>120</v>
      </c>
      <c r="T42" s="155" t="s">
        <v>120</v>
      </c>
      <c r="U42" s="155">
        <v>42693</v>
      </c>
      <c r="V42" s="155">
        <v>42700</v>
      </c>
      <c r="W42" s="122">
        <v>60000</v>
      </c>
      <c r="X42" s="155">
        <v>42714</v>
      </c>
      <c r="Y42" s="155">
        <v>42348</v>
      </c>
      <c r="Z42" s="155">
        <v>42358</v>
      </c>
      <c r="AA42" s="155">
        <v>42724</v>
      </c>
    </row>
    <row r="43" spans="1:27" ht="15.75">
      <c r="A43" s="187"/>
      <c r="B43" s="198"/>
      <c r="C43" s="82"/>
      <c r="D43" s="83"/>
      <c r="E43" s="83"/>
      <c r="F43" s="238"/>
      <c r="G43" s="84"/>
      <c r="H43" s="337"/>
      <c r="I43" s="204"/>
      <c r="J43" s="204"/>
      <c r="K43" s="204"/>
      <c r="L43" s="204"/>
      <c r="M43" s="204"/>
      <c r="N43" s="204"/>
      <c r="O43" s="204"/>
      <c r="P43" s="204"/>
      <c r="Q43" s="204"/>
      <c r="R43" s="204"/>
      <c r="S43" s="204"/>
      <c r="T43" s="204"/>
      <c r="U43" s="204"/>
      <c r="V43" s="204"/>
      <c r="W43" s="83"/>
      <c r="X43" s="204"/>
      <c r="Y43" s="204"/>
      <c r="Z43" s="204"/>
      <c r="AA43" s="204"/>
    </row>
    <row r="44" spans="1:27" ht="15.75">
      <c r="A44" s="190"/>
      <c r="B44" s="198"/>
      <c r="C44" s="82"/>
      <c r="D44" s="83"/>
      <c r="E44" s="83"/>
      <c r="F44" s="238"/>
      <c r="G44" s="84"/>
      <c r="H44" s="337"/>
      <c r="I44" s="204"/>
      <c r="J44" s="204"/>
      <c r="K44" s="204"/>
      <c r="L44" s="204"/>
      <c r="M44" s="204"/>
      <c r="N44" s="204"/>
      <c r="O44" s="204"/>
      <c r="P44" s="204"/>
      <c r="Q44" s="204"/>
      <c r="R44" s="204"/>
      <c r="S44" s="204"/>
      <c r="T44" s="204"/>
      <c r="U44" s="204"/>
      <c r="V44" s="204"/>
      <c r="W44" s="83"/>
      <c r="X44" s="204"/>
      <c r="Y44" s="204"/>
      <c r="Z44" s="204"/>
      <c r="AA44" s="204"/>
    </row>
    <row r="45" spans="1:27" ht="15.75">
      <c r="A45" s="387" t="s">
        <v>97</v>
      </c>
      <c r="B45" s="203"/>
      <c r="C45" s="103"/>
      <c r="D45" s="27"/>
      <c r="E45" s="27"/>
      <c r="F45" s="124"/>
      <c r="G45" s="124"/>
      <c r="H45" s="109" t="s">
        <v>33</v>
      </c>
      <c r="I45" s="124"/>
      <c r="J45" s="124"/>
      <c r="K45" s="194"/>
      <c r="L45" s="124"/>
      <c r="M45" s="124"/>
      <c r="N45" s="124"/>
      <c r="O45" s="124"/>
      <c r="P45" s="124"/>
      <c r="Q45" s="124"/>
      <c r="R45" s="124"/>
      <c r="S45" s="124"/>
      <c r="T45" s="124"/>
      <c r="U45" s="124"/>
      <c r="V45" s="124"/>
      <c r="W45" s="122"/>
      <c r="X45" s="124"/>
      <c r="Y45" s="124"/>
      <c r="Z45" s="124"/>
      <c r="AA45" s="124"/>
    </row>
    <row r="46" spans="1:27" ht="15.75">
      <c r="A46" s="388"/>
      <c r="B46" s="203">
        <v>180000</v>
      </c>
      <c r="C46" s="103" t="s">
        <v>118</v>
      </c>
      <c r="D46" s="27" t="s">
        <v>88</v>
      </c>
      <c r="E46" s="27" t="s">
        <v>89</v>
      </c>
      <c r="F46" s="124">
        <v>42735</v>
      </c>
      <c r="G46" s="124">
        <f>P46</f>
        <v>42813</v>
      </c>
      <c r="H46" s="109" t="s">
        <v>35</v>
      </c>
      <c r="I46" s="124">
        <v>42735</v>
      </c>
      <c r="J46" s="124">
        <f>I46+14</f>
        <v>42749</v>
      </c>
      <c r="K46" s="194">
        <f>J46</f>
        <v>42749</v>
      </c>
      <c r="L46" s="124">
        <f>K46+15</f>
        <v>42764</v>
      </c>
      <c r="M46" s="124">
        <f>L46+7</f>
        <v>42771</v>
      </c>
      <c r="N46" s="124">
        <f>M46+14</f>
        <v>42785</v>
      </c>
      <c r="O46" s="124">
        <f>N46</f>
        <v>42785</v>
      </c>
      <c r="P46" s="124">
        <f>N46+28</f>
        <v>42813</v>
      </c>
      <c r="Q46" s="124">
        <f>P46+15</f>
        <v>42828</v>
      </c>
      <c r="R46" s="124">
        <f>Q46+15</f>
        <v>42843</v>
      </c>
      <c r="S46" s="124">
        <f>R46+15</f>
        <v>42858</v>
      </c>
      <c r="T46" s="124">
        <v>42502</v>
      </c>
      <c r="U46" s="124">
        <v>42882</v>
      </c>
      <c r="V46" s="124">
        <f>U46+15</f>
        <v>42897</v>
      </c>
      <c r="W46" s="122">
        <v>180000</v>
      </c>
      <c r="X46" s="124">
        <f>V46+15</f>
        <v>42912</v>
      </c>
      <c r="Y46" s="124">
        <f>X46</f>
        <v>42912</v>
      </c>
      <c r="Z46" s="124">
        <f>Y46+30</f>
        <v>42942</v>
      </c>
      <c r="AA46" s="124">
        <f>Z46+60</f>
        <v>43002</v>
      </c>
    </row>
    <row r="47" spans="1:27" ht="15.75">
      <c r="A47" s="389"/>
      <c r="B47" s="203"/>
      <c r="C47" s="103"/>
      <c r="D47" s="27"/>
      <c r="E47" s="27"/>
      <c r="F47" s="27"/>
      <c r="G47" s="27"/>
      <c r="H47" s="109" t="s">
        <v>36</v>
      </c>
      <c r="I47" s="124"/>
      <c r="J47" s="124"/>
      <c r="K47" s="194"/>
      <c r="L47" s="124"/>
      <c r="M47" s="124"/>
      <c r="N47" s="124"/>
      <c r="O47" s="124"/>
      <c r="P47" s="124"/>
      <c r="Q47" s="124"/>
      <c r="R47" s="124"/>
      <c r="S47" s="124"/>
      <c r="T47" s="124"/>
      <c r="U47" s="124"/>
      <c r="V47" s="124"/>
      <c r="W47" s="122"/>
      <c r="X47" s="124"/>
      <c r="Y47" s="124"/>
      <c r="Z47" s="124"/>
      <c r="AA47" s="124"/>
    </row>
    <row r="48" spans="1:27" ht="15.75" customHeight="1">
      <c r="A48" s="191"/>
      <c r="B48" s="120"/>
      <c r="C48" s="338"/>
      <c r="D48" s="34"/>
      <c r="E48" s="34"/>
      <c r="F48" s="34"/>
      <c r="G48" s="34"/>
      <c r="H48" s="337"/>
      <c r="I48" s="139"/>
      <c r="J48" s="139"/>
      <c r="K48" s="192"/>
      <c r="L48" s="139"/>
      <c r="M48" s="139"/>
      <c r="N48" s="139"/>
      <c r="O48" s="139"/>
      <c r="P48" s="139"/>
      <c r="Q48" s="139"/>
      <c r="R48" s="139"/>
      <c r="S48" s="139"/>
      <c r="T48" s="139"/>
      <c r="U48" s="139"/>
      <c r="V48" s="139"/>
      <c r="W48" s="193"/>
      <c r="X48" s="139"/>
      <c r="Y48" s="139"/>
      <c r="Z48" s="139"/>
      <c r="AA48" s="139"/>
    </row>
    <row r="49" spans="1:27" ht="15.75" customHeight="1">
      <c r="A49" s="202"/>
      <c r="B49" s="200"/>
      <c r="C49" s="188"/>
      <c r="D49" s="87"/>
      <c r="E49" s="87"/>
      <c r="F49" s="167"/>
      <c r="G49" s="86"/>
      <c r="H49" s="337"/>
      <c r="I49" s="205"/>
      <c r="J49" s="205"/>
      <c r="K49" s="205"/>
      <c r="L49" s="205"/>
      <c r="M49" s="205"/>
      <c r="N49" s="205"/>
      <c r="O49" s="205"/>
      <c r="P49" s="205"/>
      <c r="Q49" s="205"/>
      <c r="R49" s="205"/>
      <c r="S49" s="205"/>
      <c r="T49" s="205"/>
      <c r="U49" s="205"/>
      <c r="V49" s="205"/>
      <c r="W49" s="87"/>
      <c r="X49" s="205"/>
      <c r="Y49" s="205"/>
      <c r="Z49" s="205"/>
      <c r="AA49" s="205"/>
    </row>
    <row r="50" spans="1:27" ht="15.75" customHeight="1">
      <c r="A50" s="189"/>
      <c r="B50" s="198"/>
      <c r="C50" s="82"/>
      <c r="D50" s="83"/>
      <c r="E50" s="83"/>
      <c r="F50" s="238"/>
      <c r="G50" s="84"/>
      <c r="H50" s="337"/>
      <c r="I50" s="204"/>
      <c r="J50" s="204"/>
      <c r="K50" s="204"/>
      <c r="L50" s="204"/>
      <c r="M50" s="204"/>
      <c r="N50" s="204"/>
      <c r="O50" s="204"/>
      <c r="P50" s="204"/>
      <c r="Q50" s="204"/>
      <c r="R50" s="204"/>
      <c r="S50" s="204"/>
      <c r="T50" s="204"/>
      <c r="U50" s="204"/>
      <c r="V50" s="204"/>
      <c r="W50" s="83"/>
      <c r="X50" s="204"/>
      <c r="Y50" s="204"/>
      <c r="Z50" s="204"/>
      <c r="AA50" s="204"/>
    </row>
    <row r="51" spans="1:27" ht="15.75" customHeight="1">
      <c r="A51" s="183"/>
      <c r="B51" s="198"/>
      <c r="C51" s="82"/>
      <c r="D51" s="83"/>
      <c r="E51" s="83"/>
      <c r="F51" s="238"/>
      <c r="G51" s="84"/>
      <c r="H51" s="339"/>
      <c r="I51" s="204"/>
      <c r="J51" s="204"/>
      <c r="K51" s="204"/>
      <c r="L51" s="204"/>
      <c r="M51" s="204"/>
      <c r="N51" s="204"/>
      <c r="O51" s="204"/>
      <c r="P51" s="82"/>
      <c r="Q51" s="204"/>
      <c r="R51" s="204"/>
      <c r="S51" s="204"/>
      <c r="T51" s="204"/>
      <c r="U51" s="206"/>
      <c r="V51" s="204"/>
      <c r="W51" s="83"/>
      <c r="X51" s="204"/>
      <c r="Y51" s="204"/>
      <c r="Z51" s="204"/>
      <c r="AA51" s="204"/>
    </row>
    <row r="52" spans="1:27" ht="15.75">
      <c r="A52" s="383" t="s">
        <v>168</v>
      </c>
      <c r="B52" s="114">
        <v>21000</v>
      </c>
      <c r="C52" s="103" t="s">
        <v>98</v>
      </c>
      <c r="D52" s="27" t="s">
        <v>88</v>
      </c>
      <c r="E52" s="27" t="s">
        <v>89</v>
      </c>
      <c r="F52" s="124">
        <f>I52</f>
        <v>41710</v>
      </c>
      <c r="G52" s="124">
        <f>L52</f>
        <v>41738</v>
      </c>
      <c r="H52" s="81" t="s">
        <v>33</v>
      </c>
      <c r="I52" s="124">
        <v>41710</v>
      </c>
      <c r="J52" s="124">
        <f>I52+14</f>
        <v>41724</v>
      </c>
      <c r="K52" s="194">
        <f>J52</f>
        <v>41724</v>
      </c>
      <c r="L52" s="124">
        <f>K52+14</f>
        <v>41738</v>
      </c>
      <c r="M52" s="124">
        <f>L52+7</f>
        <v>41745</v>
      </c>
      <c r="N52" s="124">
        <f>M52+14</f>
        <v>41759</v>
      </c>
      <c r="O52" s="124">
        <v>42673</v>
      </c>
      <c r="P52" s="124">
        <v>42551</v>
      </c>
      <c r="Q52" s="124">
        <v>42548</v>
      </c>
      <c r="R52" s="124">
        <f>Q52+14</f>
        <v>42562</v>
      </c>
      <c r="S52" s="124">
        <f>R52+14</f>
        <v>42576</v>
      </c>
      <c r="T52" s="124">
        <f>S52+14</f>
        <v>42590</v>
      </c>
      <c r="U52" s="124">
        <f>T52+14</f>
        <v>42604</v>
      </c>
      <c r="V52" s="124">
        <f>U52+14</f>
        <v>42618</v>
      </c>
      <c r="W52" s="122">
        <f>B52</f>
        <v>21000</v>
      </c>
      <c r="X52" s="124">
        <f>V52+14</f>
        <v>42632</v>
      </c>
      <c r="Y52" s="124">
        <f>X52</f>
        <v>42632</v>
      </c>
      <c r="Z52" s="124">
        <v>42824</v>
      </c>
      <c r="AA52" s="124">
        <f>Z52+180</f>
        <v>43004</v>
      </c>
    </row>
    <row r="53" spans="1:27" ht="15.75">
      <c r="A53" s="384"/>
      <c r="B53" s="114"/>
      <c r="C53" s="103"/>
      <c r="D53" s="27"/>
      <c r="E53" s="27"/>
      <c r="F53" s="124"/>
      <c r="G53" s="124"/>
      <c r="H53" s="109" t="s">
        <v>35</v>
      </c>
      <c r="I53" s="124"/>
      <c r="J53" s="124"/>
      <c r="K53" s="194"/>
      <c r="L53" s="124"/>
      <c r="M53" s="124"/>
      <c r="N53" s="124"/>
      <c r="O53" s="124"/>
      <c r="P53" s="124"/>
      <c r="Q53" s="124"/>
      <c r="R53" s="124"/>
      <c r="S53" s="124"/>
      <c r="T53" s="124"/>
      <c r="U53" s="124"/>
      <c r="V53" s="124"/>
      <c r="W53" s="122"/>
      <c r="X53" s="124"/>
      <c r="Y53" s="124"/>
      <c r="Z53" s="124"/>
      <c r="AA53" s="124"/>
    </row>
    <row r="54" spans="1:27" ht="15.75" customHeight="1">
      <c r="A54" s="385"/>
      <c r="B54" s="38"/>
      <c r="C54" s="105"/>
      <c r="D54" s="40"/>
      <c r="E54" s="40"/>
      <c r="F54" s="124"/>
      <c r="G54" s="85"/>
      <c r="H54" s="109"/>
      <c r="I54" s="155"/>
      <c r="J54" s="155"/>
      <c r="K54" s="155"/>
      <c r="L54" s="155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122"/>
      <c r="X54" s="40"/>
      <c r="Y54" s="40"/>
      <c r="Z54" s="40"/>
      <c r="AA54" s="40"/>
    </row>
    <row r="55" spans="1:27" ht="15.75">
      <c r="A55" s="84"/>
      <c r="B55" s="198"/>
      <c r="C55" s="82"/>
      <c r="D55" s="83"/>
      <c r="E55" s="83"/>
      <c r="F55" s="238"/>
      <c r="G55" s="84"/>
      <c r="H55" s="233"/>
      <c r="I55" s="204"/>
      <c r="J55" s="204"/>
      <c r="K55" s="204"/>
      <c r="L55" s="204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3"/>
    </row>
    <row r="56" spans="1:27" ht="15.75">
      <c r="A56" s="386" t="s">
        <v>116</v>
      </c>
      <c r="B56" s="236"/>
      <c r="C56" s="102"/>
      <c r="D56" s="102"/>
      <c r="E56" s="102"/>
      <c r="F56" s="119"/>
      <c r="G56" s="102"/>
      <c r="H56" s="109" t="s">
        <v>33</v>
      </c>
      <c r="I56" s="119"/>
      <c r="J56" s="119"/>
      <c r="K56" s="119"/>
      <c r="L56" s="119"/>
      <c r="M56" s="119"/>
      <c r="N56" s="119"/>
      <c r="O56" s="119"/>
      <c r="P56" s="119"/>
      <c r="Q56" s="119"/>
      <c r="R56" s="119"/>
      <c r="S56" s="119"/>
      <c r="T56" s="119"/>
      <c r="U56" s="119"/>
      <c r="V56" s="119"/>
      <c r="W56" s="119"/>
      <c r="X56" s="119"/>
      <c r="Y56" s="119"/>
      <c r="Z56" s="119"/>
      <c r="AA56" s="119"/>
    </row>
    <row r="57" spans="1:27" ht="15.75">
      <c r="A57" s="386"/>
      <c r="B57" s="235"/>
      <c r="C57" s="102"/>
      <c r="D57" s="102"/>
      <c r="E57" s="102"/>
      <c r="F57" s="119"/>
      <c r="G57" s="102"/>
      <c r="H57" s="109" t="s">
        <v>35</v>
      </c>
      <c r="I57" s="234"/>
      <c r="J57" s="234"/>
      <c r="K57" s="234"/>
      <c r="L57" s="234"/>
      <c r="M57" s="234"/>
      <c r="N57" s="234"/>
      <c r="O57" s="234"/>
      <c r="P57" s="234"/>
      <c r="Q57" s="234"/>
      <c r="R57" s="234"/>
      <c r="S57" s="234"/>
      <c r="T57" s="234"/>
      <c r="U57" s="234"/>
      <c r="V57" s="234"/>
      <c r="W57" s="234"/>
      <c r="X57" s="234"/>
      <c r="Y57" s="234"/>
      <c r="Z57" s="234"/>
      <c r="AA57" s="234"/>
    </row>
    <row r="58" spans="1:27" ht="15.75">
      <c r="A58" s="386"/>
      <c r="B58" s="284"/>
      <c r="C58" s="102"/>
      <c r="D58" s="102"/>
      <c r="E58" s="102"/>
      <c r="F58" s="119"/>
      <c r="G58" s="102"/>
      <c r="H58" s="109" t="s">
        <v>36</v>
      </c>
      <c r="I58" s="234"/>
      <c r="J58" s="234"/>
      <c r="K58" s="234"/>
      <c r="L58" s="234"/>
      <c r="M58" s="234"/>
      <c r="N58" s="234"/>
      <c r="O58" s="234"/>
      <c r="P58" s="234"/>
      <c r="Q58" s="234"/>
      <c r="R58" s="234"/>
      <c r="S58" s="234"/>
      <c r="T58" s="234"/>
      <c r="U58" s="234"/>
      <c r="V58" s="234"/>
      <c r="W58" s="234"/>
      <c r="X58" s="234"/>
      <c r="Y58" s="234"/>
      <c r="Z58" s="234"/>
      <c r="AA58" s="234"/>
    </row>
    <row r="60" spans="1:27" ht="15">
      <c r="A60" t="s">
        <v>123</v>
      </c>
      <c r="B60" s="276"/>
      <c r="E60" s="112"/>
      <c r="F60" s="213"/>
      <c r="G60" s="112"/>
      <c r="H60" s="296"/>
      <c r="I60" s="213"/>
      <c r="J60" s="213"/>
      <c r="K60" s="213"/>
      <c r="L60" s="213"/>
      <c r="M60" s="213"/>
      <c r="N60" s="213"/>
      <c r="O60" s="213"/>
      <c r="P60" s="213"/>
      <c r="Q60" s="213"/>
      <c r="R60" s="213"/>
      <c r="S60" s="213"/>
      <c r="T60" s="213"/>
      <c r="U60" s="213"/>
      <c r="V60" s="213"/>
      <c r="W60" s="213"/>
      <c r="X60" s="213"/>
      <c r="Y60" s="213"/>
      <c r="Z60" s="213"/>
      <c r="AA60" s="213"/>
    </row>
    <row r="61" spans="5:27" ht="15.75">
      <c r="E61" s="112"/>
      <c r="F61" s="297"/>
      <c r="G61" s="298"/>
      <c r="H61" s="299"/>
      <c r="I61" s="300"/>
      <c r="J61" s="300"/>
      <c r="K61" s="300"/>
      <c r="L61" s="300"/>
      <c r="M61" s="300"/>
      <c r="N61" s="300"/>
      <c r="O61" s="300"/>
      <c r="P61" s="300"/>
      <c r="Q61" s="300"/>
      <c r="R61" s="300"/>
      <c r="S61" s="301"/>
      <c r="T61" s="301"/>
      <c r="U61" s="301"/>
      <c r="V61" s="301"/>
      <c r="W61" s="302"/>
      <c r="X61" s="301"/>
      <c r="Y61" s="301"/>
      <c r="Z61" s="301"/>
      <c r="AA61" s="301"/>
    </row>
    <row r="62" ht="15">
      <c r="G62" s="11"/>
    </row>
    <row r="63" ht="15">
      <c r="G63" s="11"/>
    </row>
    <row r="66" ht="15.75" customHeight="1"/>
    <row r="70" ht="15.75" customHeight="1"/>
    <row r="71" ht="15.75" customHeight="1"/>
    <row r="78" ht="15.75" customHeight="1"/>
    <row r="82" ht="15.75" customHeight="1"/>
  </sheetData>
  <sheetProtection/>
  <mergeCells count="25">
    <mergeCell ref="A29:A31"/>
    <mergeCell ref="A56:A58"/>
    <mergeCell ref="A52:A54"/>
    <mergeCell ref="C10:F10"/>
    <mergeCell ref="A35:A37"/>
    <mergeCell ref="A25:A27"/>
    <mergeCell ref="A10:B10"/>
    <mergeCell ref="A40:A42"/>
    <mergeCell ref="A45:A47"/>
    <mergeCell ref="C12:F12"/>
    <mergeCell ref="A13:B13"/>
    <mergeCell ref="A2:C2"/>
    <mergeCell ref="A9:B9"/>
    <mergeCell ref="C9:F9"/>
    <mergeCell ref="C13:F13"/>
    <mergeCell ref="F2:H2"/>
    <mergeCell ref="A6:B6"/>
    <mergeCell ref="C6:F6"/>
    <mergeCell ref="A7:B7"/>
    <mergeCell ref="C11:F11"/>
    <mergeCell ref="A12:B12"/>
    <mergeCell ref="C7:F7"/>
    <mergeCell ref="A8:B8"/>
    <mergeCell ref="C8:F8"/>
    <mergeCell ref="A11:B11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Zaida Gomes</dc:creator>
  <cp:keywords/>
  <dc:description/>
  <cp:lastModifiedBy>THIAM, MAME DIARRA</cp:lastModifiedBy>
  <dcterms:created xsi:type="dcterms:W3CDTF">2013-07-06T19:57:17Z</dcterms:created>
  <dcterms:modified xsi:type="dcterms:W3CDTF">2016-10-14T11:12:06Z</dcterms:modified>
  <cp:category/>
  <cp:version/>
  <cp:contentType/>
  <cp:contentStatus/>
</cp:coreProperties>
</file>