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MD300365\Desktop\CERD SUPPORT\23 -12\"/>
    </mc:Choice>
  </mc:AlternateContent>
  <bookViews>
    <workbookView xWindow="0" yWindow="0" windowWidth="28800" windowHeight="11835" tabRatio="602" firstSheet="2" activeTab="3"/>
  </bookViews>
  <sheets>
    <sheet name="Goods" sheetId="19" state="hidden" r:id="rId1"/>
    <sheet name="Works" sheetId="20" state="hidden" r:id="rId2"/>
    <sheet name="Consultants" sheetId="2" r:id="rId3"/>
    <sheet name="Services" sheetId="22" r:id="rId4"/>
    <sheet name="Goods Web Template" sheetId="21" state="hidden" r:id="rId5"/>
  </sheets>
  <definedNames>
    <definedName name="_xlnm._FilterDatabase" localSheetId="0" hidden="1">Goods!$B$4:$B$16</definedName>
    <definedName name="_xlnm.Print_Titles" localSheetId="2">Consultants!$B:$B</definedName>
    <definedName name="_xlnm.Print_Titles" localSheetId="0">Goods!$B:$B</definedName>
    <definedName name="_xlnm.Print_Titles" localSheetId="1">Works!$B:$B</definedName>
    <definedName name="_xlnm.Print_Area" localSheetId="2">Consultants!$A$32:$AG$64</definedName>
    <definedName name="_xlnm.Print_Area" localSheetId="0">Goods!$AA$32:$AC$33</definedName>
    <definedName name="_xlnm.Print_Area" localSheetId="1">Works!$A$1:$AN$80</definedName>
  </definedNames>
  <calcPr calcId="152511" fullCalcOnLoad="1" concurrentCalc="0"/>
</workbook>
</file>

<file path=xl/calcChain.xml><?xml version="1.0" encoding="utf-8"?>
<calcChain xmlns="http://schemas.openxmlformats.org/spreadsheetml/2006/main">
  <c r="J41" i="22" l="1"/>
  <c r="F65" i="2"/>
  <c r="F62" i="2"/>
  <c r="F61" i="2"/>
  <c r="J40" i="22"/>
  <c r="F64" i="2"/>
  <c r="F66" i="2"/>
  <c r="AF43" i="2"/>
  <c r="L60" i="2"/>
  <c r="M60" i="2"/>
  <c r="K60" i="2"/>
  <c r="N60" i="2"/>
  <c r="O60" i="2"/>
  <c r="L59" i="2"/>
  <c r="M59" i="2"/>
  <c r="K59" i="2"/>
  <c r="N59" i="2"/>
  <c r="O59" i="2"/>
  <c r="K58" i="2"/>
  <c r="Q59" i="2"/>
  <c r="R59" i="2"/>
  <c r="S59" i="2"/>
  <c r="T59" i="2"/>
  <c r="U59" i="2"/>
  <c r="V59" i="2"/>
  <c r="W59" i="2"/>
  <c r="Y59" i="2"/>
  <c r="Z59" i="2"/>
  <c r="AB59" i="2"/>
  <c r="AC59" i="2"/>
  <c r="AD59" i="2"/>
  <c r="AE58" i="2"/>
  <c r="AF58" i="2"/>
  <c r="Q60" i="2"/>
  <c r="R60" i="2"/>
  <c r="S60" i="2"/>
  <c r="T60" i="2"/>
  <c r="U60" i="2"/>
  <c r="V60" i="2"/>
  <c r="W60" i="2"/>
  <c r="Y60" i="2"/>
  <c r="Z60" i="2"/>
  <c r="AB60" i="2"/>
  <c r="AC60" i="2"/>
  <c r="AG36" i="22"/>
  <c r="AH36" i="22"/>
  <c r="AF36" i="22"/>
  <c r="AG32" i="22"/>
  <c r="AH32" i="22"/>
  <c r="AF32" i="22"/>
  <c r="I38" i="22"/>
  <c r="I37" i="22"/>
  <c r="I34" i="22"/>
  <c r="I33" i="22"/>
  <c r="I32" i="22"/>
  <c r="K50" i="2"/>
  <c r="N50" i="2"/>
  <c r="O50" i="2"/>
  <c r="Q50" i="2"/>
  <c r="R50" i="2"/>
  <c r="S50" i="2"/>
  <c r="T50" i="2"/>
  <c r="K46" i="2"/>
  <c r="N46" i="2"/>
  <c r="O46" i="2"/>
  <c r="Q46" i="2"/>
  <c r="R46" i="2"/>
  <c r="S46" i="2"/>
  <c r="T46" i="2"/>
  <c r="K42" i="2"/>
  <c r="N42" i="2"/>
  <c r="O42" i="2"/>
  <c r="Q42" i="2"/>
  <c r="R42" i="2"/>
  <c r="S42" i="2"/>
  <c r="T42" i="2"/>
  <c r="K38" i="2"/>
  <c r="N38" i="2"/>
  <c r="O38" i="2"/>
  <c r="Q38" i="2"/>
  <c r="R38" i="2"/>
  <c r="S38" i="2"/>
  <c r="T38" i="2"/>
  <c r="K34" i="2"/>
  <c r="N34" i="2"/>
  <c r="O34" i="2"/>
  <c r="Q34" i="2"/>
  <c r="R34" i="2"/>
  <c r="S34" i="2"/>
  <c r="T34" i="2"/>
  <c r="E40" i="19"/>
  <c r="F40" i="19"/>
  <c r="I40" i="19"/>
  <c r="E39" i="19"/>
  <c r="F39" i="19"/>
  <c r="I39" i="19"/>
  <c r="E38" i="19"/>
  <c r="F38" i="19"/>
  <c r="I38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D40" i="19"/>
  <c r="AE40" i="19"/>
  <c r="AF40" i="19"/>
  <c r="AG40" i="19"/>
  <c r="AH40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D39" i="19"/>
  <c r="AE39" i="19"/>
  <c r="AF39" i="19"/>
  <c r="AG39" i="19"/>
  <c r="AH39" i="19"/>
  <c r="R38" i="19"/>
  <c r="S38" i="19"/>
  <c r="T38" i="19"/>
  <c r="U38" i="19"/>
  <c r="V38" i="19"/>
  <c r="W38" i="19"/>
  <c r="X38" i="19"/>
  <c r="Y38" i="19"/>
  <c r="Z38" i="19"/>
  <c r="AA38" i="19"/>
  <c r="AB38" i="19"/>
  <c r="AD38" i="19"/>
  <c r="AE38" i="19"/>
  <c r="AF38" i="19"/>
  <c r="AG38" i="19"/>
  <c r="AH38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D36" i="19"/>
  <c r="AE36" i="19"/>
  <c r="AF36" i="19"/>
  <c r="AG36" i="19"/>
  <c r="AH36" i="19"/>
  <c r="E64" i="20"/>
  <c r="R64" i="20"/>
  <c r="S64" i="20"/>
  <c r="T64" i="20"/>
  <c r="U64" i="20"/>
  <c r="V64" i="20"/>
  <c r="W64" i="20"/>
  <c r="X64" i="20"/>
  <c r="Y64" i="20"/>
  <c r="E63" i="20"/>
  <c r="F63" i="20"/>
  <c r="I63" i="20"/>
  <c r="E62" i="20"/>
  <c r="R62" i="20"/>
  <c r="S62" i="20"/>
  <c r="T62" i="20"/>
  <c r="U62" i="20"/>
  <c r="V62" i="20"/>
  <c r="W62" i="20"/>
  <c r="X62" i="20"/>
  <c r="Y62" i="20"/>
  <c r="E60" i="20"/>
  <c r="F60" i="20"/>
  <c r="I60" i="20"/>
  <c r="E59" i="20"/>
  <c r="E58" i="20"/>
  <c r="R58" i="20"/>
  <c r="S58" i="20"/>
  <c r="T58" i="20"/>
  <c r="U58" i="20"/>
  <c r="V58" i="20"/>
  <c r="W58" i="20"/>
  <c r="X58" i="20"/>
  <c r="Y58" i="20"/>
  <c r="E56" i="20"/>
  <c r="E55" i="20"/>
  <c r="E54" i="20"/>
  <c r="E52" i="20"/>
  <c r="R52" i="20"/>
  <c r="S52" i="20"/>
  <c r="T52" i="20"/>
  <c r="U52" i="20"/>
  <c r="V52" i="20"/>
  <c r="W52" i="20"/>
  <c r="X52" i="20"/>
  <c r="Y52" i="20"/>
  <c r="Z52" i="20"/>
  <c r="AA52" i="20"/>
  <c r="AB52" i="20"/>
  <c r="AC52" i="20"/>
  <c r="AE52" i="20"/>
  <c r="AF52" i="20"/>
  <c r="AG52" i="20"/>
  <c r="AH52" i="20"/>
  <c r="AI52" i="20"/>
  <c r="E51" i="20"/>
  <c r="R51" i="20"/>
  <c r="S51" i="20"/>
  <c r="T51" i="20"/>
  <c r="U51" i="20"/>
  <c r="V51" i="20"/>
  <c r="W51" i="20"/>
  <c r="X51" i="20"/>
  <c r="Y51" i="20"/>
  <c r="E50" i="20"/>
  <c r="R50" i="20"/>
  <c r="S50" i="20"/>
  <c r="T50" i="20"/>
  <c r="U50" i="20"/>
  <c r="V50" i="20"/>
  <c r="W50" i="20"/>
  <c r="X50" i="20"/>
  <c r="Y50" i="20"/>
  <c r="P50" i="20"/>
  <c r="E48" i="20"/>
  <c r="R48" i="20"/>
  <c r="S48" i="20"/>
  <c r="T48" i="20"/>
  <c r="U48" i="20"/>
  <c r="V48" i="20"/>
  <c r="W48" i="20"/>
  <c r="X48" i="20"/>
  <c r="Y48" i="20"/>
  <c r="E47" i="20"/>
  <c r="R47" i="20"/>
  <c r="S47" i="20"/>
  <c r="T47" i="20"/>
  <c r="U47" i="20"/>
  <c r="V47" i="20"/>
  <c r="W47" i="20"/>
  <c r="X47" i="20"/>
  <c r="Y47" i="20"/>
  <c r="E46" i="20"/>
  <c r="F46" i="20"/>
  <c r="I46" i="20"/>
  <c r="E44" i="20"/>
  <c r="F44" i="20"/>
  <c r="I44" i="20"/>
  <c r="E43" i="20"/>
  <c r="F43" i="20"/>
  <c r="I43" i="20"/>
  <c r="E42" i="20"/>
  <c r="F42" i="20"/>
  <c r="I42" i="20"/>
  <c r="E40" i="20"/>
  <c r="R40" i="20"/>
  <c r="S40" i="20"/>
  <c r="T40" i="20"/>
  <c r="U40" i="20"/>
  <c r="V40" i="20"/>
  <c r="W40" i="20"/>
  <c r="X40" i="20"/>
  <c r="Y40" i="20"/>
  <c r="P40" i="20"/>
  <c r="E39" i="20"/>
  <c r="F39" i="20"/>
  <c r="I39" i="20"/>
  <c r="E38" i="20"/>
  <c r="R38" i="20"/>
  <c r="S38" i="20"/>
  <c r="T38" i="20"/>
  <c r="U38" i="20"/>
  <c r="V38" i="20"/>
  <c r="W38" i="20"/>
  <c r="X38" i="20"/>
  <c r="Y38" i="20"/>
  <c r="Z38" i="20"/>
  <c r="AA38" i="20"/>
  <c r="AB38" i="20"/>
  <c r="Q58" i="19"/>
  <c r="R58" i="19"/>
  <c r="S58" i="19"/>
  <c r="T58" i="19"/>
  <c r="U58" i="19"/>
  <c r="V58" i="19"/>
  <c r="W58" i="19"/>
  <c r="X58" i="19"/>
  <c r="Y58" i="19"/>
  <c r="Z58" i="19"/>
  <c r="AA58" i="19"/>
  <c r="AB58" i="19"/>
  <c r="AD58" i="19"/>
  <c r="AE58" i="19"/>
  <c r="AF58" i="19"/>
  <c r="AG58" i="19"/>
  <c r="AH58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D57" i="19"/>
  <c r="AE57" i="19"/>
  <c r="AF57" i="19"/>
  <c r="AG57" i="19"/>
  <c r="AH57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D56" i="19"/>
  <c r="AE56" i="19"/>
  <c r="AF56" i="19"/>
  <c r="AG56" i="19"/>
  <c r="AH56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D54" i="19"/>
  <c r="AE54" i="19"/>
  <c r="AF54" i="19"/>
  <c r="AG54" i="19"/>
  <c r="AH54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D53" i="19"/>
  <c r="AE53" i="19"/>
  <c r="AF53" i="19"/>
  <c r="AG53" i="19"/>
  <c r="AH53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D52" i="19"/>
  <c r="AE52" i="19"/>
  <c r="AF52" i="19"/>
  <c r="AG52" i="19"/>
  <c r="AH52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D50" i="19"/>
  <c r="AE50" i="19"/>
  <c r="AF50" i="19"/>
  <c r="AG50" i="19"/>
  <c r="AH50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D49" i="19"/>
  <c r="AE49" i="19"/>
  <c r="AF49" i="19"/>
  <c r="AG49" i="19"/>
  <c r="AH49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D48" i="19"/>
  <c r="AE48" i="19"/>
  <c r="AF48" i="19"/>
  <c r="AG48" i="19"/>
  <c r="AH48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D46" i="19"/>
  <c r="AE46" i="19"/>
  <c r="AF46" i="19"/>
  <c r="AG46" i="19"/>
  <c r="AH46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D45" i="19"/>
  <c r="AE45" i="19"/>
  <c r="AF45" i="19"/>
  <c r="AG45" i="19"/>
  <c r="AH45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D44" i="19"/>
  <c r="AE44" i="19"/>
  <c r="AF44" i="19"/>
  <c r="AG44" i="19"/>
  <c r="AH44" i="19"/>
  <c r="E58" i="19"/>
  <c r="F58" i="19"/>
  <c r="I58" i="19"/>
  <c r="E57" i="19"/>
  <c r="F57" i="19"/>
  <c r="I57" i="19"/>
  <c r="E56" i="19"/>
  <c r="F56" i="19"/>
  <c r="I56" i="19"/>
  <c r="E54" i="19"/>
  <c r="F54" i="19"/>
  <c r="I54" i="19"/>
  <c r="E53" i="19"/>
  <c r="F53" i="19"/>
  <c r="I53" i="19"/>
  <c r="E52" i="19"/>
  <c r="F52" i="19"/>
  <c r="I52" i="19"/>
  <c r="E50" i="19"/>
  <c r="F50" i="19"/>
  <c r="I50" i="19"/>
  <c r="E49" i="19"/>
  <c r="F49" i="19"/>
  <c r="I49" i="19"/>
  <c r="E48" i="19"/>
  <c r="F48" i="19"/>
  <c r="I48" i="19"/>
  <c r="E46" i="19"/>
  <c r="F46" i="19"/>
  <c r="I46" i="19"/>
  <c r="E45" i="19"/>
  <c r="F45" i="19"/>
  <c r="I45" i="19"/>
  <c r="E44" i="19"/>
  <c r="F44" i="19"/>
  <c r="I44" i="19"/>
  <c r="L56" i="2"/>
  <c r="M56" i="2"/>
  <c r="K56" i="2"/>
  <c r="Q56" i="2"/>
  <c r="R56" i="2"/>
  <c r="S56" i="2"/>
  <c r="T56" i="2"/>
  <c r="L55" i="2"/>
  <c r="M55" i="2"/>
  <c r="K55" i="2"/>
  <c r="Q55" i="2"/>
  <c r="R55" i="2"/>
  <c r="S55" i="2"/>
  <c r="T55" i="2"/>
  <c r="L52" i="2"/>
  <c r="M52" i="2"/>
  <c r="K52" i="2"/>
  <c r="Q52" i="2"/>
  <c r="R52" i="2"/>
  <c r="S52" i="2"/>
  <c r="T52" i="2"/>
  <c r="L51" i="2"/>
  <c r="M51" i="2"/>
  <c r="K51" i="2"/>
  <c r="N51" i="2"/>
  <c r="O51" i="2"/>
  <c r="L48" i="2"/>
  <c r="M48" i="2"/>
  <c r="K48" i="2"/>
  <c r="Q48" i="2"/>
  <c r="R48" i="2"/>
  <c r="S48" i="2"/>
  <c r="T48" i="2"/>
  <c r="L47" i="2"/>
  <c r="M47" i="2"/>
  <c r="K47" i="2"/>
  <c r="K44" i="2"/>
  <c r="N44" i="2"/>
  <c r="O44" i="2"/>
  <c r="L44" i="2"/>
  <c r="M44" i="2"/>
  <c r="L40" i="2"/>
  <c r="M40" i="2"/>
  <c r="K40" i="2"/>
  <c r="N40" i="2"/>
  <c r="O40" i="2"/>
  <c r="Q35" i="19"/>
  <c r="R35" i="19"/>
  <c r="S35" i="19"/>
  <c r="T35" i="19"/>
  <c r="U35" i="19"/>
  <c r="V35" i="19"/>
  <c r="W35" i="19"/>
  <c r="X35" i="19"/>
  <c r="Y35" i="19"/>
  <c r="Z35" i="19"/>
  <c r="AA35" i="19"/>
  <c r="AB35" i="19"/>
  <c r="AD35" i="19"/>
  <c r="AE35" i="19"/>
  <c r="AF35" i="19"/>
  <c r="AG35" i="19"/>
  <c r="AH35" i="19"/>
  <c r="E36" i="19"/>
  <c r="F36" i="19"/>
  <c r="I36" i="19"/>
  <c r="E35" i="19"/>
  <c r="F35" i="19"/>
  <c r="I35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D34" i="19"/>
  <c r="AE34" i="19"/>
  <c r="AF34" i="19"/>
  <c r="AG34" i="19"/>
  <c r="AH34" i="19"/>
  <c r="E34" i="19"/>
  <c r="F34" i="19"/>
  <c r="I34" i="19"/>
  <c r="E35" i="20"/>
  <c r="E36" i="20"/>
  <c r="F36" i="20"/>
  <c r="I36" i="20"/>
  <c r="R36" i="20"/>
  <c r="S36" i="20"/>
  <c r="T36" i="20"/>
  <c r="U36" i="20"/>
  <c r="V36" i="20"/>
  <c r="W36" i="20"/>
  <c r="X36" i="20"/>
  <c r="Y36" i="20"/>
  <c r="E34" i="20"/>
  <c r="F34" i="20"/>
  <c r="I34" i="20"/>
  <c r="F40" i="20"/>
  <c r="I40" i="20"/>
  <c r="N56" i="2"/>
  <c r="O56" i="2"/>
  <c r="F58" i="20"/>
  <c r="I58" i="20"/>
  <c r="Z50" i="20"/>
  <c r="AA50" i="20"/>
  <c r="AB50" i="20"/>
  <c r="AC50" i="20"/>
  <c r="AE50" i="20"/>
  <c r="AF50" i="20"/>
  <c r="AG50" i="20"/>
  <c r="AH50" i="20"/>
  <c r="AI50" i="20"/>
  <c r="P52" i="20"/>
  <c r="F50" i="20"/>
  <c r="I50" i="20"/>
  <c r="P48" i="20"/>
  <c r="Z48" i="20"/>
  <c r="AA48" i="20"/>
  <c r="AB48" i="20"/>
  <c r="AC48" i="20"/>
  <c r="AE48" i="20"/>
  <c r="AF48" i="20"/>
  <c r="AG48" i="20"/>
  <c r="AH48" i="20"/>
  <c r="AI48" i="20"/>
  <c r="F48" i="20"/>
  <c r="I48" i="20"/>
  <c r="Z40" i="20"/>
  <c r="AA40" i="20"/>
  <c r="AB40" i="20"/>
  <c r="AC40" i="20"/>
  <c r="AE40" i="20"/>
  <c r="AF40" i="20"/>
  <c r="AG40" i="20"/>
  <c r="AH40" i="20"/>
  <c r="AI40" i="20"/>
  <c r="R39" i="20"/>
  <c r="S39" i="20"/>
  <c r="T39" i="20"/>
  <c r="U39" i="20"/>
  <c r="V39" i="20"/>
  <c r="W39" i="20"/>
  <c r="X39" i="20"/>
  <c r="Y39" i="20"/>
  <c r="P38" i="20"/>
  <c r="AC38" i="20"/>
  <c r="AE38" i="20"/>
  <c r="AF38" i="20"/>
  <c r="AG38" i="20"/>
  <c r="AH38" i="20"/>
  <c r="AI38" i="20"/>
  <c r="F38" i="20"/>
  <c r="I38" i="20"/>
  <c r="N52" i="2"/>
  <c r="O52" i="2"/>
  <c r="R46" i="20"/>
  <c r="S46" i="20"/>
  <c r="T46" i="20"/>
  <c r="U46" i="20"/>
  <c r="V46" i="20"/>
  <c r="W46" i="20"/>
  <c r="X46" i="20"/>
  <c r="Y46" i="20"/>
  <c r="F51" i="20"/>
  <c r="I51" i="20"/>
  <c r="F52" i="20"/>
  <c r="I52" i="20"/>
  <c r="R55" i="20"/>
  <c r="S55" i="20"/>
  <c r="T55" i="20"/>
  <c r="U55" i="20"/>
  <c r="V55" i="20"/>
  <c r="W55" i="20"/>
  <c r="X55" i="20"/>
  <c r="Y55" i="20"/>
  <c r="F55" i="20"/>
  <c r="I55" i="20"/>
  <c r="R44" i="20"/>
  <c r="S44" i="20"/>
  <c r="T44" i="20"/>
  <c r="U44" i="20"/>
  <c r="V44" i="20"/>
  <c r="W44" i="20"/>
  <c r="X44" i="20"/>
  <c r="Y44" i="20"/>
  <c r="P44" i="20"/>
  <c r="R60" i="20"/>
  <c r="S60" i="20"/>
  <c r="T60" i="20"/>
  <c r="U60" i="20"/>
  <c r="V60" i="20"/>
  <c r="W60" i="20"/>
  <c r="X60" i="20"/>
  <c r="Y60" i="20"/>
  <c r="P60" i="20"/>
  <c r="Z58" i="20"/>
  <c r="AA58" i="20"/>
  <c r="AB58" i="20"/>
  <c r="AC58" i="20"/>
  <c r="AE58" i="20"/>
  <c r="AF58" i="20"/>
  <c r="AG58" i="20"/>
  <c r="AH58" i="20"/>
  <c r="AI58" i="20"/>
  <c r="P58" i="20"/>
  <c r="P62" i="20"/>
  <c r="Z62" i="20"/>
  <c r="AA62" i="20"/>
  <c r="AB62" i="20"/>
  <c r="AC62" i="20"/>
  <c r="AE62" i="20"/>
  <c r="AF62" i="20"/>
  <c r="AG62" i="20"/>
  <c r="AH62" i="20"/>
  <c r="AI62" i="20"/>
  <c r="Z47" i="20"/>
  <c r="AA47" i="20"/>
  <c r="AB47" i="20"/>
  <c r="AC47" i="20"/>
  <c r="AE47" i="20"/>
  <c r="AF47" i="20"/>
  <c r="AG47" i="20"/>
  <c r="AH47" i="20"/>
  <c r="AI47" i="20"/>
  <c r="P47" i="20"/>
  <c r="Q44" i="2"/>
  <c r="R44" i="2"/>
  <c r="S44" i="2"/>
  <c r="T44" i="2"/>
  <c r="H44" i="2"/>
  <c r="Z44" i="20"/>
  <c r="AA44" i="20"/>
  <c r="AB44" i="20"/>
  <c r="AC44" i="20"/>
  <c r="AE44" i="20"/>
  <c r="AF44" i="20"/>
  <c r="AG44" i="20"/>
  <c r="AH44" i="20"/>
  <c r="AI44" i="20"/>
  <c r="Z60" i="20"/>
  <c r="AA60" i="20"/>
  <c r="AB60" i="20"/>
  <c r="AC60" i="20"/>
  <c r="AE60" i="20"/>
  <c r="AF60" i="20"/>
  <c r="AG60" i="20"/>
  <c r="AH60" i="20"/>
  <c r="AI60" i="20"/>
  <c r="R42" i="20"/>
  <c r="S42" i="20"/>
  <c r="T42" i="20"/>
  <c r="U42" i="20"/>
  <c r="V42" i="20"/>
  <c r="W42" i="20"/>
  <c r="X42" i="20"/>
  <c r="Y42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E34" i="20"/>
  <c r="AF34" i="20"/>
  <c r="AG34" i="20"/>
  <c r="AH34" i="20"/>
  <c r="AI34" i="20"/>
  <c r="R63" i="20"/>
  <c r="S63" i="20"/>
  <c r="T63" i="20"/>
  <c r="U63" i="20"/>
  <c r="V63" i="20"/>
  <c r="W63" i="20"/>
  <c r="X63" i="20"/>
  <c r="Y63" i="20"/>
  <c r="F47" i="20"/>
  <c r="I47" i="20"/>
  <c r="F64" i="20"/>
  <c r="I64" i="20"/>
  <c r="R43" i="20"/>
  <c r="S43" i="20"/>
  <c r="T43" i="20"/>
  <c r="U43" i="20"/>
  <c r="V43" i="20"/>
  <c r="W43" i="20"/>
  <c r="X43" i="20"/>
  <c r="Y43" i="20"/>
  <c r="P43" i="20"/>
  <c r="N48" i="2"/>
  <c r="O48" i="2"/>
  <c r="Z55" i="20"/>
  <c r="AA55" i="20"/>
  <c r="AB55" i="20"/>
  <c r="AC55" i="20"/>
  <c r="AE55" i="20"/>
  <c r="AF55" i="20"/>
  <c r="AG55" i="20"/>
  <c r="AH55" i="20"/>
  <c r="AI55" i="20"/>
  <c r="P55" i="20"/>
  <c r="P46" i="20"/>
  <c r="Z46" i="20"/>
  <c r="AA46" i="20"/>
  <c r="AB46" i="20"/>
  <c r="AC46" i="20"/>
  <c r="AE46" i="20"/>
  <c r="AF46" i="20"/>
  <c r="AG46" i="20"/>
  <c r="AH46" i="20"/>
  <c r="AI46" i="20"/>
  <c r="Z39" i="20"/>
  <c r="AA39" i="20"/>
  <c r="AB39" i="20"/>
  <c r="AC39" i="20"/>
  <c r="AE39" i="20"/>
  <c r="AF39" i="20"/>
  <c r="AG39" i="20"/>
  <c r="AH39" i="20"/>
  <c r="AI39" i="20"/>
  <c r="P39" i="20"/>
  <c r="Z64" i="20"/>
  <c r="AA64" i="20"/>
  <c r="AB64" i="20"/>
  <c r="AC64" i="20"/>
  <c r="AE64" i="20"/>
  <c r="AF64" i="20"/>
  <c r="AG64" i="20"/>
  <c r="AH64" i="20"/>
  <c r="AI64" i="20"/>
  <c r="P64" i="20"/>
  <c r="P51" i="20"/>
  <c r="Z51" i="20"/>
  <c r="AA51" i="20"/>
  <c r="AB51" i="20"/>
  <c r="AC51" i="20"/>
  <c r="AE51" i="20"/>
  <c r="AF51" i="20"/>
  <c r="AG51" i="20"/>
  <c r="AH51" i="20"/>
  <c r="AI51" i="20"/>
  <c r="R54" i="20"/>
  <c r="S54" i="20"/>
  <c r="T54" i="20"/>
  <c r="U54" i="20"/>
  <c r="V54" i="20"/>
  <c r="W54" i="20"/>
  <c r="X54" i="20"/>
  <c r="Y54" i="20"/>
  <c r="F54" i="20"/>
  <c r="I54" i="20"/>
  <c r="Z43" i="20"/>
  <c r="AA43" i="20"/>
  <c r="AB43" i="20"/>
  <c r="AC43" i="20"/>
  <c r="AE43" i="20"/>
  <c r="AF43" i="20"/>
  <c r="AG43" i="20"/>
  <c r="AH43" i="20"/>
  <c r="AI43" i="20"/>
  <c r="P36" i="20"/>
  <c r="Z36" i="20"/>
  <c r="AA36" i="20"/>
  <c r="AB36" i="20"/>
  <c r="AC36" i="20"/>
  <c r="AE36" i="20"/>
  <c r="AF36" i="20"/>
  <c r="AG36" i="20"/>
  <c r="AH36" i="20"/>
  <c r="AI36" i="20"/>
  <c r="R35" i="20"/>
  <c r="S35" i="20"/>
  <c r="T35" i="20"/>
  <c r="U35" i="20"/>
  <c r="V35" i="20"/>
  <c r="W35" i="20"/>
  <c r="X35" i="20"/>
  <c r="Y35" i="20"/>
  <c r="F35" i="20"/>
  <c r="I35" i="20"/>
  <c r="N47" i="2"/>
  <c r="O47" i="2"/>
  <c r="Q47" i="2"/>
  <c r="R47" i="2"/>
  <c r="S47" i="2"/>
  <c r="T47" i="2"/>
  <c r="H47" i="2"/>
  <c r="R56" i="20"/>
  <c r="S56" i="20"/>
  <c r="T56" i="20"/>
  <c r="U56" i="20"/>
  <c r="V56" i="20"/>
  <c r="W56" i="20"/>
  <c r="X56" i="20"/>
  <c r="Y56" i="20"/>
  <c r="F56" i="20"/>
  <c r="I56" i="20"/>
  <c r="F59" i="20"/>
  <c r="I59" i="20"/>
  <c r="R59" i="20"/>
  <c r="S59" i="20"/>
  <c r="T59" i="20"/>
  <c r="U59" i="20"/>
  <c r="V59" i="20"/>
  <c r="W59" i="20"/>
  <c r="X59" i="20"/>
  <c r="Y59" i="20"/>
  <c r="F62" i="20"/>
  <c r="I62" i="20"/>
  <c r="AE59" i="2"/>
  <c r="AF59" i="2"/>
  <c r="AE60" i="2"/>
  <c r="AF60" i="2"/>
  <c r="AD60" i="2"/>
  <c r="N55" i="2"/>
  <c r="O55" i="2"/>
  <c r="H39" i="2"/>
  <c r="U47" i="2"/>
  <c r="V47" i="2"/>
  <c r="W47" i="2"/>
  <c r="Y47" i="2"/>
  <c r="Z47" i="2"/>
  <c r="AB47" i="2"/>
  <c r="AC47" i="2"/>
  <c r="H54" i="2"/>
  <c r="U55" i="2"/>
  <c r="V55" i="2"/>
  <c r="W55" i="2"/>
  <c r="Y55" i="2"/>
  <c r="Z55" i="2"/>
  <c r="AB55" i="2"/>
  <c r="AC55" i="2"/>
  <c r="H55" i="2"/>
  <c r="H56" i="2"/>
  <c r="U56" i="2"/>
  <c r="V56" i="2"/>
  <c r="W56" i="2"/>
  <c r="Y56" i="2"/>
  <c r="Z56" i="2"/>
  <c r="AB56" i="2"/>
  <c r="AC56" i="2"/>
  <c r="U42" i="2"/>
  <c r="V42" i="2"/>
  <c r="W42" i="2"/>
  <c r="Y42" i="2"/>
  <c r="Z42" i="2"/>
  <c r="AB42" i="2"/>
  <c r="AC42" i="2"/>
  <c r="H42" i="2"/>
  <c r="H50" i="2"/>
  <c r="U50" i="2"/>
  <c r="V50" i="2"/>
  <c r="W50" i="2"/>
  <c r="Y50" i="2"/>
  <c r="Z50" i="2"/>
  <c r="AB50" i="2"/>
  <c r="AC50" i="2"/>
  <c r="U48" i="2"/>
  <c r="V48" i="2"/>
  <c r="W48" i="2"/>
  <c r="Y48" i="2"/>
  <c r="Z48" i="2"/>
  <c r="AB48" i="2"/>
  <c r="AC48" i="2"/>
  <c r="H48" i="2"/>
  <c r="U52" i="2"/>
  <c r="V52" i="2"/>
  <c r="W52" i="2"/>
  <c r="Y52" i="2"/>
  <c r="Z52" i="2"/>
  <c r="AB52" i="2"/>
  <c r="AC52" i="2"/>
  <c r="H52" i="2"/>
  <c r="U38" i="2"/>
  <c r="V38" i="2"/>
  <c r="W38" i="2"/>
  <c r="Y38" i="2"/>
  <c r="Z38" i="2"/>
  <c r="AB38" i="2"/>
  <c r="AC38" i="2"/>
  <c r="H38" i="2"/>
  <c r="U46" i="2"/>
  <c r="V46" i="2"/>
  <c r="W46" i="2"/>
  <c r="Y46" i="2"/>
  <c r="Z46" i="2"/>
  <c r="AB46" i="2"/>
  <c r="AC46" i="2"/>
  <c r="H46" i="2"/>
  <c r="U44" i="2"/>
  <c r="V44" i="2"/>
  <c r="W44" i="2"/>
  <c r="Y44" i="2"/>
  <c r="Z44" i="2"/>
  <c r="AB44" i="2"/>
  <c r="AC44" i="2"/>
  <c r="U34" i="2"/>
  <c r="V34" i="2"/>
  <c r="W34" i="2"/>
  <c r="Y34" i="2"/>
  <c r="Z34" i="2"/>
  <c r="AB34" i="2"/>
  <c r="AC34" i="2"/>
  <c r="H34" i="2"/>
  <c r="Q51" i="2"/>
  <c r="R51" i="2"/>
  <c r="S51" i="2"/>
  <c r="T51" i="2"/>
  <c r="Q40" i="2"/>
  <c r="R40" i="2"/>
  <c r="S40" i="2"/>
  <c r="T40" i="2"/>
  <c r="H36" i="2"/>
  <c r="Z36" i="2"/>
  <c r="AB36" i="2"/>
  <c r="AC36" i="2"/>
  <c r="Z63" i="20"/>
  <c r="AA63" i="20"/>
  <c r="AB63" i="20"/>
  <c r="AC63" i="20"/>
  <c r="AE63" i="20"/>
  <c r="AF63" i="20"/>
  <c r="AG63" i="20"/>
  <c r="AH63" i="20"/>
  <c r="AI63" i="20"/>
  <c r="P63" i="20"/>
  <c r="P34" i="20"/>
  <c r="P42" i="20"/>
  <c r="Z42" i="20"/>
  <c r="AA42" i="20"/>
  <c r="AB42" i="20"/>
  <c r="AC42" i="20"/>
  <c r="AE42" i="20"/>
  <c r="AF42" i="20"/>
  <c r="AG42" i="20"/>
  <c r="AH42" i="20"/>
  <c r="AI42" i="20"/>
  <c r="P56" i="20"/>
  <c r="Z56" i="20"/>
  <c r="AA56" i="20"/>
  <c r="AB56" i="20"/>
  <c r="AC56" i="20"/>
  <c r="AE56" i="20"/>
  <c r="AF56" i="20"/>
  <c r="AG56" i="20"/>
  <c r="AH56" i="20"/>
  <c r="AI56" i="20"/>
  <c r="P59" i="20"/>
  <c r="Z59" i="20"/>
  <c r="AA59" i="20"/>
  <c r="AB59" i="20"/>
  <c r="AC59" i="20"/>
  <c r="AE59" i="20"/>
  <c r="AF59" i="20"/>
  <c r="AG59" i="20"/>
  <c r="AH59" i="20"/>
  <c r="AI59" i="20"/>
  <c r="Z35" i="20"/>
  <c r="AA35" i="20"/>
  <c r="AB35" i="20"/>
  <c r="AC35" i="20"/>
  <c r="AE35" i="20"/>
  <c r="AF35" i="20"/>
  <c r="AG35" i="20"/>
  <c r="AH35" i="20"/>
  <c r="AI35" i="20"/>
  <c r="P35" i="20"/>
  <c r="P54" i="20"/>
  <c r="Z54" i="20"/>
  <c r="AA54" i="20"/>
  <c r="AB54" i="20"/>
  <c r="AC54" i="20"/>
  <c r="AE54" i="20"/>
  <c r="AF54" i="20"/>
  <c r="AG54" i="20"/>
  <c r="AH54" i="20"/>
  <c r="AI54" i="20"/>
  <c r="H43" i="2"/>
  <c r="AD50" i="2"/>
  <c r="AE50" i="2"/>
  <c r="AF50" i="2"/>
  <c r="AE56" i="2"/>
  <c r="AF56" i="2"/>
  <c r="AD56" i="2"/>
  <c r="AE54" i="2"/>
  <c r="AF54" i="2"/>
  <c r="H51" i="2"/>
  <c r="U51" i="2"/>
  <c r="V51" i="2"/>
  <c r="W51" i="2"/>
  <c r="Y51" i="2"/>
  <c r="Z51" i="2"/>
  <c r="AB51" i="2"/>
  <c r="AC51" i="2"/>
  <c r="AD44" i="2"/>
  <c r="AE44" i="2"/>
  <c r="AF44" i="2"/>
  <c r="AD38" i="2"/>
  <c r="AE38" i="2"/>
  <c r="AF38" i="2"/>
  <c r="AD48" i="2"/>
  <c r="AE48" i="2"/>
  <c r="AF48" i="2"/>
  <c r="AE42" i="2"/>
  <c r="AF42" i="2"/>
  <c r="AD42" i="2"/>
  <c r="AD55" i="2"/>
  <c r="AE55" i="2"/>
  <c r="AF55" i="2"/>
  <c r="U40" i="2"/>
  <c r="V40" i="2"/>
  <c r="W40" i="2"/>
  <c r="Y40" i="2"/>
  <c r="Z40" i="2"/>
  <c r="AB40" i="2"/>
  <c r="AC40" i="2"/>
  <c r="H40" i="2"/>
  <c r="AD47" i="2"/>
  <c r="AE47" i="2"/>
  <c r="AF47" i="2"/>
  <c r="AD34" i="2"/>
  <c r="AE34" i="2"/>
  <c r="AF34" i="2"/>
  <c r="AE46" i="2"/>
  <c r="AF46" i="2"/>
  <c r="AD46" i="2"/>
  <c r="AD52" i="2"/>
  <c r="AE52" i="2"/>
  <c r="AF52" i="2"/>
  <c r="AD36" i="2"/>
  <c r="AE36" i="2"/>
  <c r="AF36" i="2"/>
  <c r="AD40" i="2"/>
  <c r="AE40" i="2"/>
  <c r="AF40" i="2"/>
  <c r="AD51" i="2"/>
  <c r="AE51" i="2"/>
  <c r="AF51" i="2"/>
</calcChain>
</file>

<file path=xl/sharedStrings.xml><?xml version="1.0" encoding="utf-8"?>
<sst xmlns="http://schemas.openxmlformats.org/spreadsheetml/2006/main" count="896" uniqueCount="261">
  <si>
    <t xml:space="preserve">PROCUREMENT PLAN  </t>
  </si>
  <si>
    <t>1</t>
  </si>
  <si>
    <t>General</t>
  </si>
  <si>
    <t>Country/Organization:</t>
  </si>
  <si>
    <t>Project/Programme Name</t>
  </si>
  <si>
    <t>Project/Programme SAP Identification #</t>
  </si>
  <si>
    <t>Loan #:</t>
  </si>
  <si>
    <t>Executing Agency:</t>
  </si>
  <si>
    <t>Approval Date of Procurement Plan:</t>
  </si>
  <si>
    <t>Date of General Procurement Notice:</t>
  </si>
  <si>
    <t>Date GPN Published (UNDB):</t>
  </si>
  <si>
    <t>Advance Contracting</t>
  </si>
  <si>
    <t>Period Covered by the Proc. Plan From:</t>
  </si>
  <si>
    <t>To :</t>
  </si>
  <si>
    <t xml:space="preserve">Borrowers bid reference  :     </t>
  </si>
  <si>
    <t xml:space="preserve">Prior Review Threshold: </t>
  </si>
  <si>
    <t>Procurement decisions subject to Prior Review by the Bank as</t>
  </si>
  <si>
    <t>stated in Annex B5 of the Appraisal Report</t>
  </si>
  <si>
    <t>GOODS</t>
  </si>
  <si>
    <t>2</t>
  </si>
  <si>
    <t xml:space="preserve">Goods and Non-Consulting Services: </t>
  </si>
  <si>
    <t>Procurement Method</t>
  </si>
  <si>
    <t>Prior review Threshold 
(UA equiv.)</t>
  </si>
  <si>
    <t>Post review Threshold 
(UA equiv.)</t>
  </si>
  <si>
    <t>Frequency
 of Review</t>
  </si>
  <si>
    <t>International Competitive Bidding (ICB)</t>
  </si>
  <si>
    <t>ALL</t>
  </si>
  <si>
    <t>National Competitive Bidding (NCB)</t>
  </si>
  <si>
    <t>equal 200,000</t>
  </si>
  <si>
    <t>Less than 200,000</t>
  </si>
  <si>
    <t>every 6 months</t>
  </si>
  <si>
    <t>Shopping</t>
  </si>
  <si>
    <t>Direct Contracting</t>
  </si>
  <si>
    <t>All</t>
  </si>
  <si>
    <t>3.</t>
  </si>
  <si>
    <t>Procurement Packages with 
Methods and Time Schedule</t>
  </si>
  <si>
    <t>BASIC DATA</t>
  </si>
  <si>
    <t>Bid Documents</t>
  </si>
  <si>
    <t>Pre-Qualification</t>
  </si>
  <si>
    <t>Bidding Period</t>
  </si>
  <si>
    <t>Bid Evaluation</t>
  </si>
  <si>
    <t>Contract Award</t>
  </si>
  <si>
    <t>Contract Implementation</t>
  </si>
  <si>
    <t>Comments</t>
  </si>
  <si>
    <t xml:space="preserve">Package Number             </t>
  </si>
  <si>
    <t>Package 
Description*</t>
  </si>
  <si>
    <t>SPN/IFP 
Date received</t>
  </si>
  <si>
    <t>SPN/IFP 
Approval date</t>
  </si>
  <si>
    <t>SPN/IFP
Date Published</t>
  </si>
  <si>
    <t>Lot
Number</t>
  </si>
  <si>
    <t>Lot Description</t>
  </si>
  <si>
    <t>Issue #
of Invitation
for Bids</t>
  </si>
  <si>
    <t>Total contract estimated amount in UA</t>
  </si>
  <si>
    <t>Pre-or Post Qualification</t>
  </si>
  <si>
    <t>Dom/Reg. Preference (Y/N)</t>
  </si>
  <si>
    <t>Prior or Post Review</t>
  </si>
  <si>
    <t>Bid closing date</t>
  </si>
  <si>
    <t>Plan vs. Actual</t>
  </si>
  <si>
    <t>Date
Proposed</t>
  </si>
  <si>
    <t>Date
No-objection</t>
  </si>
  <si>
    <t>Doc Issued</t>
  </si>
  <si>
    <t>Closing Date</t>
  </si>
  <si>
    <t xml:space="preserve"> Evaluation Report</t>
  </si>
  <si>
    <t>No-
objection</t>
  </si>
  <si>
    <t>Bid Invitation Date</t>
  </si>
  <si>
    <t>Bid Opening</t>
  </si>
  <si>
    <t>Bid Evaluation Report</t>
  </si>
  <si>
    <t>Draft Received</t>
  </si>
  <si>
    <t>Date No-objection</t>
  </si>
  <si>
    <t>Contract Amount in UA(000)</t>
  </si>
  <si>
    <t>Date of
Contract
Award</t>
  </si>
  <si>
    <t>Date of
Contract
Signature</t>
  </si>
  <si>
    <t>Final Contract Received date</t>
  </si>
  <si>
    <t>Start Date</t>
  </si>
  <si>
    <t>End Date</t>
  </si>
  <si>
    <t xml:space="preserve">Package No. 1             </t>
  </si>
  <si>
    <t>Insert date</t>
  </si>
  <si>
    <t xml:space="preserve">Plan </t>
  </si>
  <si>
    <t>Revised</t>
  </si>
  <si>
    <t>Actual</t>
  </si>
  <si>
    <t>Retendered</t>
  </si>
  <si>
    <t xml:space="preserve"> </t>
  </si>
  <si>
    <t>Note 1.</t>
  </si>
  <si>
    <t>(Supplementary information concerning</t>
  </si>
  <si>
    <t>Procurement of Goods and Non-Consultancy services, such as Pre-qualification</t>
  </si>
  <si>
    <t>or any other Special Procurement Arrangements)</t>
  </si>
  <si>
    <t>Country/Organisation:</t>
  </si>
  <si>
    <t xml:space="preserve">To:  </t>
  </si>
  <si>
    <t>WORKS</t>
  </si>
  <si>
    <t>2.</t>
  </si>
  <si>
    <t>Works (see Note 2)</t>
  </si>
  <si>
    <t>Frequency of Review</t>
  </si>
  <si>
    <t>equal 6,000,000</t>
  </si>
  <si>
    <t>Less than 6,000,000</t>
  </si>
  <si>
    <t>Package
Description</t>
  </si>
  <si>
    <t>SPN/IFP
Date received</t>
  </si>
  <si>
    <t>SPN/IFP
Approval date</t>
  </si>
  <si>
    <t>Lumpsum or Bill of Quantities</t>
  </si>
  <si>
    <t>Total estimated amount in UA</t>
  </si>
  <si>
    <t>Comemtns</t>
  </si>
  <si>
    <t>Plan</t>
  </si>
  <si>
    <t>Procurement of Works, such as Pre-qualification</t>
  </si>
  <si>
    <t>Arab Republic of Egypt</t>
  </si>
  <si>
    <t>EGYPTIAN AGENCY OF PARTNERSHIP FOR DEVELOPMENT (EAPD)</t>
  </si>
  <si>
    <t>Egypt-COMESA Trade and Investment Enhancement Program</t>
  </si>
  <si>
    <t>P-EG-KFO-001</t>
  </si>
  <si>
    <t>EAPD</t>
  </si>
  <si>
    <t>15 Dec 2014</t>
  </si>
  <si>
    <t>Firm or Individual</t>
  </si>
  <si>
    <t>Period Covered by the Proc. Plan  From:</t>
  </si>
  <si>
    <t xml:space="preserve">To: </t>
  </si>
  <si>
    <t>30.12.2016</t>
  </si>
  <si>
    <t>CONSULTANTS</t>
  </si>
  <si>
    <t>Consultancy services</t>
  </si>
  <si>
    <t>Consultants' Qualifications (CQS)</t>
  </si>
  <si>
    <t>Quarterly</t>
  </si>
  <si>
    <t>Quality-and-Cost Based Selection (QCBS)</t>
  </si>
  <si>
    <t>Single-Source Selction(SSS)</t>
  </si>
  <si>
    <t>NA</t>
  </si>
  <si>
    <t>Individual Concultant(IC)</t>
  </si>
  <si>
    <t>3</t>
  </si>
  <si>
    <t>Basic Data</t>
  </si>
  <si>
    <t>Request for Expression of Interest</t>
  </si>
  <si>
    <t>Terms of 
Reference</t>
  </si>
  <si>
    <t>Short
List</t>
  </si>
  <si>
    <t>Request for
Proposal</t>
  </si>
  <si>
    <t>Bid Proposals</t>
  </si>
  <si>
    <t>Bid Evaluation
Technical (T) &amp; Financial (F)</t>
  </si>
  <si>
    <t xml:space="preserve">Package Number </t>
  </si>
  <si>
    <t xml:space="preserve">Package
Description </t>
  </si>
  <si>
    <t>Selection Method</t>
  </si>
  <si>
    <t>Lumpsum
or
Time-Based</t>
  </si>
  <si>
    <t>Prior/Post Review</t>
  </si>
  <si>
    <t>Date
Published</t>
  </si>
  <si>
    <t>Closing
Date</t>
  </si>
  <si>
    <t xml:space="preserve"> Date
Prepared</t>
  </si>
  <si>
    <t xml:space="preserve"> Date
No-
objection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</si>
  <si>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</si>
  <si>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</si>
  <si>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</si>
  <si>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</si>
  <si>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</si>
  <si>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Eval Report
(T) &amp; (F) Draft Received</t>
  </si>
  <si>
    <t>Component 1:  Consulting Firm A</t>
  </si>
  <si>
    <t>Lump Sum Contract</t>
  </si>
  <si>
    <t>Prior</t>
  </si>
  <si>
    <t>25.12.2014</t>
  </si>
  <si>
    <t>27.12.2014</t>
  </si>
  <si>
    <t>Quality and Cost-Based Selection (QCBS)</t>
  </si>
  <si>
    <t xml:space="preserve">Component 3: Consulting Firm C </t>
  </si>
  <si>
    <t>01.03.2015</t>
  </si>
  <si>
    <t>10.03.2015</t>
  </si>
  <si>
    <t>Component 5: Consulting Firm E</t>
  </si>
  <si>
    <t>Marketing and Investment Promotion</t>
  </si>
  <si>
    <t>09.06.2015</t>
  </si>
  <si>
    <t xml:space="preserve">Component 6: Consulting Firm F </t>
  </si>
  <si>
    <t xml:space="preserve">Audit </t>
  </si>
  <si>
    <t>Component 7: Consulting Firm G</t>
  </si>
  <si>
    <t>M&amp;E</t>
  </si>
  <si>
    <t>Procurement of Consultants such as other Special Procurement Arrangements)</t>
  </si>
  <si>
    <t>Non-Consulting Services</t>
  </si>
  <si>
    <t>Total contract estimated amount in US$</t>
  </si>
  <si>
    <t>Contract Amount in US$(000)</t>
  </si>
  <si>
    <t>Rental Venue of the conference</t>
  </si>
  <si>
    <t>inclusive of rental of the main venue, 18 halls, 7 meeting rooms, meals and breaks.</t>
  </si>
  <si>
    <t>Post Qualification</t>
  </si>
  <si>
    <t>Hiring the company for providing all the AV equipment …etc and logistics</t>
  </si>
  <si>
    <t>inclusive of providing all the AV equipment, set-up and content management, design, furniture, lighting, equipment and facilities, storage, screens, etc. for all spaces and stages according to venue layout requirements, signage production, and  interpretation equipment, etc..</t>
  </si>
  <si>
    <t>Fill gray cells only!</t>
  </si>
  <si>
    <t>=Goods!C4</t>
  </si>
  <si>
    <t>=Goods!C5</t>
  </si>
  <si>
    <t>Loan Number</t>
  </si>
  <si>
    <t>x</t>
  </si>
  <si>
    <t>Period Covered by these Proc. Plans:</t>
  </si>
  <si>
    <t>Goods and Non-Consulting Services (see Note 1)</t>
  </si>
  <si>
    <t>Prior review Threshold '(UA equiv.)</t>
  </si>
  <si>
    <t>Post review Threshold '(UA equiv.)</t>
  </si>
  <si>
    <t>1 ICB</t>
  </si>
  <si>
    <t>=Consultants!C20</t>
  </si>
  <si>
    <t>2. NCB</t>
  </si>
  <si>
    <t>=Consultants!D31</t>
  </si>
  <si>
    <t xml:space="preserve">3. </t>
  </si>
  <si>
    <t>4.</t>
  </si>
  <si>
    <t>5.</t>
  </si>
  <si>
    <t>6.</t>
  </si>
  <si>
    <t>Procurement Packages with Methods and Time Schedule for 18 months</t>
  </si>
  <si>
    <t>Description*</t>
  </si>
  <si>
    <t>SPN/IFP Publication Date</t>
  </si>
  <si>
    <t>Estimated Amount in Currcy. (000)</t>
  </si>
  <si>
    <t>Pre-Qualification (Y/N)</t>
  </si>
  <si>
    <t>Contract Start Date</t>
  </si>
  <si>
    <t>Total Cost</t>
  </si>
  <si>
    <r>
      <rPr>
        <b/>
        <i/>
        <sz val="12"/>
        <rFont val="Times New Roman"/>
        <family val="1"/>
      </rPr>
      <t>Note 1.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(Supplementary information concerning Procurement of Goods and Non-Consultancy services, such as Pre-qualification or any other Special Procurement Arrangement)</t>
    </r>
  </si>
  <si>
    <t>27.4.2015</t>
  </si>
  <si>
    <t>30.1.2016</t>
  </si>
  <si>
    <t>14.2.2016</t>
  </si>
  <si>
    <t>12.3.2016</t>
  </si>
  <si>
    <t>13.3.2016</t>
  </si>
  <si>
    <t>16.3.2016</t>
  </si>
  <si>
    <t>24.3.2016</t>
  </si>
  <si>
    <t>30.3.2016</t>
  </si>
  <si>
    <t>7.4.2016</t>
  </si>
  <si>
    <t>27.4.2016</t>
  </si>
  <si>
    <t>15.7.2015</t>
  </si>
  <si>
    <t>27.7.2015</t>
  </si>
  <si>
    <t>17.8.2015</t>
  </si>
  <si>
    <t>15.7.2016</t>
  </si>
  <si>
    <t>Financial Management Consultant</t>
  </si>
  <si>
    <t>15.11.2015</t>
  </si>
  <si>
    <t>15.12.2015</t>
  </si>
  <si>
    <t>30.12.2015</t>
  </si>
  <si>
    <t>20.1.2016</t>
  </si>
  <si>
    <t>17.1.2016</t>
  </si>
  <si>
    <t>27.1.2016</t>
  </si>
  <si>
    <t>4.2.2016</t>
  </si>
  <si>
    <t>17.2.2016</t>
  </si>
  <si>
    <t>17.3.2016</t>
  </si>
  <si>
    <t>25.4.2016</t>
  </si>
  <si>
    <t>26.4.2016</t>
  </si>
  <si>
    <t>14.4.2016</t>
  </si>
  <si>
    <t>4.5.2016</t>
  </si>
  <si>
    <t>10.5.2016</t>
  </si>
  <si>
    <t>30.5.2016</t>
  </si>
  <si>
    <t>30.11.2015</t>
  </si>
  <si>
    <t>20.12.2015</t>
  </si>
  <si>
    <t>4.1.2016</t>
  </si>
  <si>
    <t>8.1.2016</t>
  </si>
  <si>
    <t>15.1.2016</t>
  </si>
  <si>
    <t>7.2.2016</t>
  </si>
  <si>
    <t>15.2.2016</t>
  </si>
  <si>
    <t>16.4.2016</t>
  </si>
  <si>
    <t>15.5.2016</t>
  </si>
  <si>
    <t>1.6.2016</t>
  </si>
  <si>
    <t>10.6.2016</t>
  </si>
  <si>
    <t>1.7.2016</t>
  </si>
  <si>
    <t>30.6.2016</t>
  </si>
  <si>
    <t>31.12.2016</t>
  </si>
  <si>
    <t>The end date for the contract is 31.12.2016</t>
  </si>
  <si>
    <t>N/A</t>
  </si>
  <si>
    <t>1.9.2015</t>
  </si>
  <si>
    <t>7.9.2015</t>
  </si>
  <si>
    <t>1.10.2015</t>
  </si>
  <si>
    <t>3 CVs were received and evaluated through a committee</t>
  </si>
  <si>
    <t>End date is 31.12.2016</t>
  </si>
  <si>
    <t>Egypt-Africa Investment Forum</t>
  </si>
  <si>
    <t>&lt;100,000</t>
  </si>
  <si>
    <t xml:space="preserve">    </t>
  </si>
  <si>
    <t>Capacity-building of the Egyptian Agency of Partnership for Development</t>
  </si>
  <si>
    <t xml:space="preserve">a) Doing business guide in a selection for 10 COMESA Nile Basin countries
 </t>
  </si>
  <si>
    <t>Total
Estimated Amount  in US$</t>
  </si>
  <si>
    <t xml:space="preserve">Contingency  </t>
  </si>
  <si>
    <t>Time-Based Contract</t>
  </si>
  <si>
    <t>26.1.2016</t>
  </si>
  <si>
    <t>3.2.2016</t>
  </si>
  <si>
    <t>22.2.2016</t>
  </si>
  <si>
    <t>The bank Will finance only US$ 400,000 out of US$ 750,000. The rest of the cost will finance by the GOE</t>
  </si>
  <si>
    <t>21.1.2016</t>
  </si>
  <si>
    <t>1.2.2016</t>
  </si>
  <si>
    <t>22.1.2016</t>
  </si>
  <si>
    <t>Procurement Consultant</t>
  </si>
  <si>
    <t>The bank Will finance only US$ 640,000 out of US$ 990,000. The rest of the cost will finance by the GOE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</si>
</sst>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d/mm/yyyy;@"/>
    <numFmt numFmtId="166" formatCode="dd\.mm\.yyyy;@"/>
    <numFmt numFmtId="167" formatCode="d/mm/yyyy;@"/>
    <numFmt numFmtId="168" formatCode="[$-409]d\-mmm;@"/>
    <numFmt numFmtId="169" formatCode="_(* #,##0_);_(* \(#,##0\);_(* &quot;-&quot;??_);_(@_)"/>
  </numFmts>
  <fonts count="3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1"/>
      <color rgb="FF3F3F3F"/>
      <name val="Calibri"/>
      <family val="2"/>
      <scheme val="minor"/>
    </font>
    <font>
      <b/>
      <sz val="12"/>
      <color theme="0"/>
      <name val="Times New Roman"/>
      <family val="1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Times New Roman"/>
      <family val="1"/>
    </font>
    <font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0" fontId="9" fillId="0" borderId="0"/>
    <xf numFmtId="0" fontId="16" fillId="7" borderId="21" applyNumberFormat="0" applyAlignment="0" applyProtection="0"/>
  </cellStyleXfs>
  <cellXfs count="487">
    <xf numFmtId="0" fontId="0" fillId="0" borderId="0" xfId="0"/>
    <xf numFmtId="49" fontId="1" fillId="2" borderId="1" xfId="0" applyNumberFormat="1" applyFont="1" applyFill="1" applyBorder="1" applyAlignment="1" applyProtection="1">
      <protection locked="0"/>
    </xf>
    <xf numFmtId="49" fontId="1" fillId="2" borderId="2" xfId="0" applyNumberFormat="1" applyFont="1" applyFill="1" applyBorder="1" applyAlignment="1" applyProtection="1">
      <protection locked="0"/>
    </xf>
    <xf numFmtId="49" fontId="1" fillId="3" borderId="2" xfId="0" applyNumberFormat="1" applyFont="1" applyFill="1" applyBorder="1" applyAlignment="1"/>
    <xf numFmtId="49" fontId="1" fillId="2" borderId="3" xfId="0" applyNumberFormat="1" applyFont="1" applyFill="1" applyBorder="1" applyAlignment="1" applyProtection="1">
      <protection locked="0"/>
    </xf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4" borderId="4" xfId="0" applyNumberFormat="1" applyFont="1" applyFill="1" applyBorder="1" applyAlignment="1">
      <alignment horizontal="center" wrapText="1"/>
    </xf>
    <xf numFmtId="49" fontId="2" fillId="4" borderId="5" xfId="0" applyNumberFormat="1" applyFont="1" applyFill="1" applyBorder="1" applyAlignment="1"/>
    <xf numFmtId="49" fontId="1" fillId="4" borderId="5" xfId="0" applyNumberFormat="1" applyFont="1" applyFill="1" applyBorder="1" applyAlignment="1"/>
    <xf numFmtId="49" fontId="1" fillId="4" borderId="6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/>
    <xf numFmtId="49" fontId="2" fillId="0" borderId="0" xfId="0" applyNumberFormat="1" applyFont="1"/>
    <xf numFmtId="49" fontId="2" fillId="4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Protection="1">
      <protection locked="0"/>
    </xf>
    <xf numFmtId="49" fontId="4" fillId="0" borderId="0" xfId="0" applyNumberFormat="1" applyFont="1"/>
    <xf numFmtId="49" fontId="1" fillId="2" borderId="2" xfId="0" applyNumberFormat="1" applyFont="1" applyFill="1" applyBorder="1"/>
    <xf numFmtId="49" fontId="1" fillId="0" borderId="0" xfId="0" applyNumberFormat="1" applyFont="1" applyAlignment="1">
      <alignment horizontal="right"/>
    </xf>
    <xf numFmtId="49" fontId="1" fillId="0" borderId="8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49" fontId="1" fillId="3" borderId="2" xfId="0" applyNumberFormat="1" applyFont="1" applyFill="1" applyBorder="1"/>
    <xf numFmtId="49" fontId="8" fillId="0" borderId="0" xfId="0" applyNumberFormat="1" applyFont="1"/>
    <xf numFmtId="49" fontId="17" fillId="8" borderId="2" xfId="0" applyNumberFormat="1" applyFont="1" applyFill="1" applyBorder="1" applyAlignment="1">
      <alignment vertical="center" wrapText="1"/>
    </xf>
    <xf numFmtId="0" fontId="9" fillId="0" borderId="0" xfId="2"/>
    <xf numFmtId="49" fontId="7" fillId="0" borderId="8" xfId="2" applyNumberFormat="1" applyFont="1" applyBorder="1"/>
    <xf numFmtId="49" fontId="2" fillId="0" borderId="3" xfId="2" applyNumberFormat="1" applyFont="1" applyBorder="1" applyAlignment="1">
      <alignment horizontal="center" vertical="center" wrapText="1"/>
    </xf>
    <xf numFmtId="49" fontId="2" fillId="0" borderId="9" xfId="2" applyNumberFormat="1" applyFont="1" applyBorder="1" applyAlignment="1">
      <alignment horizontal="center" vertical="center" wrapText="1"/>
    </xf>
    <xf numFmtId="165" fontId="1" fillId="4" borderId="1" xfId="0" applyNumberFormat="1" applyFont="1" applyFill="1" applyBorder="1"/>
    <xf numFmtId="165" fontId="1" fillId="4" borderId="5" xfId="0" applyNumberFormat="1" applyFont="1" applyFill="1" applyBorder="1" applyAlignment="1"/>
    <xf numFmtId="165" fontId="1" fillId="4" borderId="2" xfId="0" applyNumberFormat="1" applyFont="1" applyFill="1" applyBorder="1"/>
    <xf numFmtId="166" fontId="1" fillId="2" borderId="2" xfId="0" applyNumberFormat="1" applyFont="1" applyFill="1" applyBorder="1"/>
    <xf numFmtId="166" fontId="1" fillId="2" borderId="10" xfId="0" applyNumberFormat="1" applyFont="1" applyFill="1" applyBorder="1"/>
    <xf numFmtId="166" fontId="1" fillId="2" borderId="2" xfId="0" applyNumberFormat="1" applyFont="1" applyFill="1" applyBorder="1" applyAlignment="1" applyProtection="1">
      <protection locked="0"/>
    </xf>
    <xf numFmtId="166" fontId="1" fillId="2" borderId="4" xfId="0" applyNumberFormat="1" applyFont="1" applyFill="1" applyBorder="1" applyAlignment="1" applyProtection="1">
      <protection locked="0"/>
    </xf>
    <xf numFmtId="166" fontId="1" fillId="3" borderId="2" xfId="0" applyNumberFormat="1" applyFont="1" applyFill="1" applyBorder="1" applyAlignment="1"/>
    <xf numFmtId="166" fontId="1" fillId="2" borderId="3" xfId="0" applyNumberFormat="1" applyFont="1" applyFill="1" applyBorder="1" applyAlignment="1" applyProtection="1">
      <protection locked="0"/>
    </xf>
    <xf numFmtId="166" fontId="10" fillId="2" borderId="1" xfId="2" applyNumberFormat="1" applyFont="1" applyFill="1" applyBorder="1" applyAlignment="1" applyProtection="1">
      <alignment horizontal="center" vertical="center"/>
      <protection locked="0"/>
    </xf>
    <xf numFmtId="166" fontId="1" fillId="3" borderId="11" xfId="0" applyNumberFormat="1" applyFont="1" applyFill="1" applyBorder="1" applyAlignment="1"/>
    <xf numFmtId="166" fontId="1" fillId="3" borderId="2" xfId="0" applyNumberFormat="1" applyFont="1" applyFill="1" applyBorder="1"/>
    <xf numFmtId="166" fontId="1" fillId="2" borderId="12" xfId="0" applyNumberFormat="1" applyFont="1" applyFill="1" applyBorder="1"/>
    <xf numFmtId="2" fontId="10" fillId="2" borderId="1" xfId="2" quotePrefix="1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/>
    <xf numFmtId="166" fontId="10" fillId="2" borderId="1" xfId="2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Alignment="1">
      <alignment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/>
    <xf numFmtId="49" fontId="2" fillId="0" borderId="0" xfId="0" applyNumberFormat="1" applyFont="1" applyBorder="1" applyAlignment="1">
      <alignment horizontal="left" vertical="center"/>
    </xf>
    <xf numFmtId="49" fontId="1" fillId="2" borderId="8" xfId="0" applyNumberFormat="1" applyFont="1" applyFill="1" applyBorder="1"/>
    <xf numFmtId="49" fontId="1" fillId="2" borderId="10" xfId="0" applyNumberFormat="1" applyFont="1" applyFill="1" applyBorder="1"/>
    <xf numFmtId="49" fontId="5" fillId="0" borderId="0" xfId="0" applyNumberFormat="1" applyFont="1"/>
    <xf numFmtId="49" fontId="1" fillId="2" borderId="11" xfId="0" applyNumberFormat="1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7" fillId="0" borderId="8" xfId="0" applyNumberFormat="1" applyFont="1" applyBorder="1"/>
    <xf numFmtId="49" fontId="3" fillId="2" borderId="11" xfId="0" applyNumberFormat="1" applyFont="1" applyFill="1" applyBorder="1" applyProtection="1">
      <protection locked="0"/>
    </xf>
    <xf numFmtId="49" fontId="5" fillId="0" borderId="0" xfId="0" quotePrefix="1" applyNumberFormat="1" applyFont="1"/>
    <xf numFmtId="49" fontId="7" fillId="0" borderId="8" xfId="0" applyNumberFormat="1" applyFont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1" fillId="2" borderId="11" xfId="0" applyNumberFormat="1" applyFont="1" applyFill="1" applyBorder="1" applyAlignment="1"/>
    <xf numFmtId="49" fontId="2" fillId="0" borderId="9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1" fillId="2" borderId="2" xfId="2" applyNumberFormat="1" applyFont="1" applyFill="1" applyBorder="1" applyProtection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 applyProtection="1">
      <protection locked="0"/>
    </xf>
    <xf numFmtId="166" fontId="10" fillId="2" borderId="5" xfId="2" applyNumberFormat="1" applyFont="1" applyFill="1" applyBorder="1" applyAlignment="1" applyProtection="1">
      <alignment vertical="center"/>
      <protection locked="0"/>
    </xf>
    <xf numFmtId="2" fontId="1" fillId="2" borderId="2" xfId="2" applyNumberFormat="1" applyFont="1" applyFill="1" applyBorder="1" applyAlignment="1">
      <alignment horizontal="justify"/>
    </xf>
    <xf numFmtId="2" fontId="1" fillId="2" borderId="11" xfId="2" applyNumberFormat="1" applyFont="1" applyFill="1" applyBorder="1" applyAlignment="1">
      <alignment horizontal="justify"/>
    </xf>
    <xf numFmtId="2" fontId="3" fillId="2" borderId="11" xfId="2" applyNumberFormat="1" applyFont="1" applyFill="1" applyBorder="1" applyAlignment="1" applyProtection="1">
      <alignment horizontal="justify"/>
      <protection locked="0"/>
    </xf>
    <xf numFmtId="2" fontId="1" fillId="2" borderId="11" xfId="0" applyNumberFormat="1" applyFont="1" applyFill="1" applyBorder="1" applyAlignment="1">
      <alignment horizontal="justify"/>
    </xf>
    <xf numFmtId="2" fontId="1" fillId="2" borderId="2" xfId="0" applyNumberFormat="1" applyFont="1" applyFill="1" applyBorder="1" applyAlignment="1">
      <alignment horizontal="justify"/>
    </xf>
    <xf numFmtId="2" fontId="3" fillId="2" borderId="11" xfId="0" applyNumberFormat="1" applyFont="1" applyFill="1" applyBorder="1" applyAlignment="1" applyProtection="1">
      <alignment horizontal="justify"/>
      <protection locked="0"/>
    </xf>
    <xf numFmtId="49" fontId="2" fillId="0" borderId="2" xfId="2" applyNumberFormat="1" applyFont="1" applyBorder="1" applyAlignment="1">
      <alignment vertical="center" wrapText="1"/>
    </xf>
    <xf numFmtId="1" fontId="1" fillId="2" borderId="2" xfId="2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/>
    <xf numFmtId="2" fontId="1" fillId="2" borderId="1" xfId="0" applyNumberFormat="1" applyFont="1" applyFill="1" applyBorder="1" applyAlignment="1" applyProtection="1">
      <protection locked="0"/>
    </xf>
    <xf numFmtId="49" fontId="1" fillId="4" borderId="15" xfId="0" applyNumberFormat="1" applyFont="1" applyFill="1" applyBorder="1" applyAlignment="1">
      <alignment horizontal="center" wrapText="1"/>
    </xf>
    <xf numFmtId="2" fontId="1" fillId="3" borderId="2" xfId="0" applyNumberFormat="1" applyFont="1" applyFill="1" applyBorder="1" applyAlignment="1"/>
    <xf numFmtId="2" fontId="10" fillId="2" borderId="1" xfId="2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66" fontId="18" fillId="2" borderId="2" xfId="0" applyNumberFormat="1" applyFont="1" applyFill="1" applyBorder="1"/>
    <xf numFmtId="49" fontId="19" fillId="2" borderId="2" xfId="2" applyNumberFormat="1" applyFont="1" applyFill="1" applyBorder="1" applyProtection="1"/>
    <xf numFmtId="49" fontId="20" fillId="4" borderId="13" xfId="0" applyNumberFormat="1" applyFont="1" applyFill="1" applyBorder="1" applyAlignment="1">
      <alignment horizontal="center" vertical="center" wrapText="1"/>
    </xf>
    <xf numFmtId="49" fontId="18" fillId="0" borderId="0" xfId="0" applyNumberFormat="1" applyFont="1"/>
    <xf numFmtId="49" fontId="16" fillId="7" borderId="21" xfId="3" applyNumberFormat="1" applyFont="1" applyAlignment="1" applyProtection="1">
      <alignment horizontal="left"/>
      <protection locked="0"/>
    </xf>
    <xf numFmtId="49" fontId="21" fillId="0" borderId="0" xfId="0" applyNumberFormat="1" applyFont="1"/>
    <xf numFmtId="49" fontId="16" fillId="7" borderId="21" xfId="3" applyNumberFormat="1" applyFont="1" applyAlignment="1" applyProtection="1">
      <alignment horizontal="left" vertical="center"/>
      <protection locked="0"/>
    </xf>
    <xf numFmtId="49" fontId="18" fillId="2" borderId="10" xfId="0" applyNumberFormat="1" applyFont="1" applyFill="1" applyBorder="1" applyAlignment="1"/>
    <xf numFmtId="49" fontId="18" fillId="2" borderId="4" xfId="0" applyNumberFormat="1" applyFont="1" applyFill="1" applyBorder="1" applyAlignment="1"/>
    <xf numFmtId="49" fontId="16" fillId="7" borderId="21" xfId="3" applyNumberFormat="1" applyFont="1" applyAlignment="1" applyProtection="1">
      <alignment vertical="center"/>
      <protection locked="0"/>
    </xf>
    <xf numFmtId="49" fontId="16" fillId="7" borderId="22" xfId="3" applyNumberFormat="1" applyFont="1" applyBorder="1" applyAlignment="1" applyProtection="1">
      <alignment vertical="center"/>
      <protection locked="0"/>
    </xf>
    <xf numFmtId="49" fontId="16" fillId="7" borderId="22" xfId="3" applyNumberFormat="1" applyFont="1" applyBorder="1" applyAlignment="1" applyProtection="1">
      <alignment vertical="center"/>
    </xf>
    <xf numFmtId="49" fontId="16" fillId="7" borderId="22" xfId="3" applyNumberFormat="1" applyFont="1" applyBorder="1" applyAlignment="1" applyProtection="1">
      <alignment horizontal="right"/>
      <protection locked="0"/>
    </xf>
    <xf numFmtId="49" fontId="18" fillId="0" borderId="0" xfId="0" applyNumberFormat="1" applyFont="1" applyFill="1" applyBorder="1" applyAlignment="1">
      <alignment horizontal="center"/>
    </xf>
    <xf numFmtId="49" fontId="16" fillId="7" borderId="21" xfId="3" applyNumberFormat="1" applyFont="1" applyProtection="1">
      <protection locked="0"/>
    </xf>
    <xf numFmtId="49" fontId="20" fillId="0" borderId="0" xfId="0" applyNumberFormat="1" applyFont="1"/>
    <xf numFmtId="49" fontId="20" fillId="0" borderId="0" xfId="0" applyNumberFormat="1" applyFont="1" applyAlignment="1">
      <alignment vertical="center"/>
    </xf>
    <xf numFmtId="49" fontId="22" fillId="0" borderId="0" xfId="0" applyNumberFormat="1" applyFont="1"/>
    <xf numFmtId="49" fontId="18" fillId="0" borderId="0" xfId="0" applyNumberFormat="1" applyFont="1" applyFill="1"/>
    <xf numFmtId="49" fontId="23" fillId="0" borderId="0" xfId="0" applyNumberFormat="1" applyFont="1" applyFill="1" applyAlignment="1">
      <alignment horizontal="center"/>
    </xf>
    <xf numFmtId="49" fontId="20" fillId="0" borderId="2" xfId="2" applyNumberFormat="1" applyFont="1" applyBorder="1" applyAlignment="1">
      <alignment horizontal="center" vertical="center" wrapText="1"/>
    </xf>
    <xf numFmtId="49" fontId="20" fillId="0" borderId="3" xfId="2" applyNumberFormat="1" applyFont="1" applyBorder="1" applyAlignment="1">
      <alignment horizontal="center" vertical="center" wrapText="1"/>
    </xf>
    <xf numFmtId="49" fontId="18" fillId="2" borderId="11" xfId="2" applyNumberFormat="1" applyFont="1" applyFill="1" applyBorder="1" applyAlignment="1">
      <alignment horizontal="center"/>
    </xf>
    <xf numFmtId="49" fontId="18" fillId="2" borderId="4" xfId="2" applyNumberFormat="1" applyFont="1" applyFill="1" applyBorder="1" applyAlignment="1">
      <alignment horizontal="center"/>
    </xf>
    <xf numFmtId="49" fontId="18" fillId="2" borderId="11" xfId="2" applyNumberFormat="1" applyFont="1" applyFill="1" applyBorder="1" applyAlignment="1"/>
    <xf numFmtId="49" fontId="24" fillId="0" borderId="8" xfId="0" applyNumberFormat="1" applyFont="1" applyBorder="1" applyAlignment="1">
      <alignment horizontal="left" vertical="center"/>
    </xf>
    <xf numFmtId="49" fontId="18" fillId="0" borderId="8" xfId="0" applyNumberFormat="1" applyFont="1" applyFill="1" applyBorder="1" applyProtection="1">
      <protection locked="0"/>
    </xf>
    <xf numFmtId="49" fontId="18" fillId="0" borderId="0" xfId="0" applyNumberFormat="1" applyFont="1" applyProtection="1">
      <protection locked="0"/>
    </xf>
    <xf numFmtId="49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20" fillId="4" borderId="7" xfId="0" applyNumberFormat="1" applyFont="1" applyFill="1" applyBorder="1" applyAlignment="1" applyProtection="1">
      <alignment horizontal="center" vertical="center"/>
      <protection locked="0"/>
    </xf>
    <xf numFmtId="49" fontId="20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4" xfId="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Alignment="1">
      <alignment horizontal="center" vertical="center"/>
    </xf>
    <xf numFmtId="166" fontId="18" fillId="2" borderId="10" xfId="0" applyNumberFormat="1" applyFont="1" applyFill="1" applyBorder="1"/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1" xfId="2" applyNumberFormat="1" applyFont="1" applyFill="1" applyBorder="1" applyAlignment="1" applyProtection="1">
      <protection locked="0"/>
    </xf>
    <xf numFmtId="49" fontId="18" fillId="2" borderId="1" xfId="0" applyNumberFormat="1" applyFont="1" applyFill="1" applyBorder="1" applyAlignment="1" applyProtection="1">
      <protection locked="0"/>
    </xf>
    <xf numFmtId="2" fontId="18" fillId="2" borderId="1" xfId="0" applyNumberFormat="1" applyFont="1" applyFill="1" applyBorder="1" applyAlignment="1" applyProtection="1">
      <protection locked="0"/>
    </xf>
    <xf numFmtId="49" fontId="18" fillId="2" borderId="4" xfId="2" applyNumberFormat="1" applyFont="1" applyFill="1" applyBorder="1" applyAlignment="1" applyProtection="1">
      <alignment horizontal="center" vertical="center"/>
      <protection locked="0"/>
    </xf>
    <xf numFmtId="166" fontId="18" fillId="2" borderId="1" xfId="2" applyNumberFormat="1" applyFont="1" applyFill="1" applyBorder="1" applyAlignment="1" applyProtection="1">
      <alignment horizontal="center" vertical="center"/>
      <protection locked="0"/>
    </xf>
    <xf numFmtId="49" fontId="18" fillId="4" borderId="15" xfId="0" applyNumberFormat="1" applyFont="1" applyFill="1" applyBorder="1" applyAlignment="1">
      <alignment horizontal="center" wrapText="1"/>
    </xf>
    <xf numFmtId="2" fontId="18" fillId="2" borderId="1" xfId="2" applyNumberFormat="1" applyFont="1" applyFill="1" applyBorder="1" applyAlignment="1" applyProtection="1">
      <alignment horizontal="center" vertical="center"/>
      <protection locked="0"/>
    </xf>
    <xf numFmtId="166" fontId="18" fillId="2" borderId="5" xfId="2" applyNumberFormat="1" applyFont="1" applyFill="1" applyBorder="1" applyAlignment="1" applyProtection="1">
      <alignment vertical="center"/>
      <protection locked="0"/>
    </xf>
    <xf numFmtId="1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166" fontId="18" fillId="2" borderId="2" xfId="0" applyNumberFormat="1" applyFont="1" applyFill="1" applyBorder="1" applyAlignment="1" applyProtection="1">
      <protection locked="0"/>
    </xf>
    <xf numFmtId="49" fontId="18" fillId="4" borderId="4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 applyProtection="1">
      <protection locked="0"/>
    </xf>
    <xf numFmtId="2" fontId="18" fillId="2" borderId="2" xfId="0" applyNumberFormat="1" applyFont="1" applyFill="1" applyBorder="1"/>
    <xf numFmtId="49" fontId="18" fillId="3" borderId="2" xfId="0" applyNumberFormat="1" applyFont="1" applyFill="1" applyBorder="1" applyAlignment="1"/>
    <xf numFmtId="4" fontId="18" fillId="3" borderId="2" xfId="0" applyNumberFormat="1" applyFont="1" applyFill="1" applyBorder="1" applyAlignment="1"/>
    <xf numFmtId="1" fontId="18" fillId="3" borderId="2" xfId="0" applyNumberFormat="1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/>
    <xf numFmtId="49" fontId="19" fillId="9" borderId="2" xfId="2" applyNumberFormat="1" applyFont="1" applyFill="1" applyBorder="1" applyProtection="1"/>
    <xf numFmtId="49" fontId="18" fillId="3" borderId="2" xfId="0" applyNumberFormat="1" applyFont="1" applyFill="1" applyBorder="1" applyAlignment="1">
      <alignment horizontal="center" vertical="center"/>
    </xf>
    <xf numFmtId="49" fontId="18" fillId="9" borderId="1" xfId="0" applyNumberFormat="1" applyFont="1" applyFill="1" applyBorder="1" applyAlignment="1" applyProtection="1">
      <protection locked="0"/>
    </xf>
    <xf numFmtId="49" fontId="18" fillId="3" borderId="11" xfId="0" applyNumberFormat="1" applyFont="1" applyFill="1" applyBorder="1" applyAlignment="1"/>
    <xf numFmtId="49" fontId="18" fillId="3" borderId="2" xfId="0" applyNumberFormat="1" applyFont="1" applyFill="1" applyBorder="1"/>
    <xf numFmtId="166" fontId="18" fillId="3" borderId="2" xfId="0" applyNumberFormat="1" applyFont="1" applyFill="1" applyBorder="1"/>
    <xf numFmtId="166" fontId="18" fillId="3" borderId="2" xfId="0" applyNumberFormat="1" applyFont="1" applyFill="1" applyBorder="1" applyAlignment="1"/>
    <xf numFmtId="166" fontId="18" fillId="10" borderId="2" xfId="0" applyNumberFormat="1" applyFont="1" applyFill="1" applyBorder="1"/>
    <xf numFmtId="166" fontId="18" fillId="10" borderId="2" xfId="0" applyNumberFormat="1" applyFont="1" applyFill="1" applyBorder="1" applyAlignment="1"/>
    <xf numFmtId="49" fontId="18" fillId="9" borderId="2" xfId="0" applyNumberFormat="1" applyFont="1" applyFill="1" applyBorder="1" applyAlignment="1">
      <alignment horizontal="center" vertical="center"/>
    </xf>
    <xf numFmtId="49" fontId="18" fillId="9" borderId="2" xfId="0" applyNumberFormat="1" applyFont="1" applyFill="1" applyBorder="1" applyAlignment="1"/>
    <xf numFmtId="49" fontId="18" fillId="9" borderId="11" xfId="0" applyNumberFormat="1" applyFont="1" applyFill="1" applyBorder="1" applyAlignment="1"/>
    <xf numFmtId="4" fontId="18" fillId="9" borderId="2" xfId="0" applyNumberFormat="1" applyFont="1" applyFill="1" applyBorder="1" applyAlignment="1"/>
    <xf numFmtId="49" fontId="18" fillId="9" borderId="2" xfId="0" applyNumberFormat="1" applyFont="1" applyFill="1" applyBorder="1" applyAlignment="1">
      <alignment wrapText="1"/>
    </xf>
    <xf numFmtId="2" fontId="18" fillId="9" borderId="1" xfId="2" quotePrefix="1" applyNumberFormat="1" applyFont="1" applyFill="1" applyBorder="1" applyAlignment="1" applyProtection="1">
      <alignment horizontal="center" vertical="center"/>
      <protection locked="0"/>
    </xf>
    <xf numFmtId="166" fontId="18" fillId="9" borderId="1" xfId="2" applyNumberFormat="1" applyFont="1" applyFill="1" applyBorder="1" applyAlignment="1" applyProtection="1">
      <alignment horizontal="center" vertical="center"/>
      <protection locked="0"/>
    </xf>
    <xf numFmtId="166" fontId="18" fillId="9" borderId="2" xfId="0" applyNumberFormat="1" applyFont="1" applyFill="1" applyBorder="1" applyAlignment="1"/>
    <xf numFmtId="166" fontId="18" fillId="10" borderId="10" xfId="0" applyNumberFormat="1" applyFont="1" applyFill="1" applyBorder="1"/>
    <xf numFmtId="167" fontId="18" fillId="2" borderId="2" xfId="0" applyNumberFormat="1" applyFont="1" applyFill="1" applyBorder="1"/>
    <xf numFmtId="2" fontId="18" fillId="9" borderId="2" xfId="0" applyNumberFormat="1" applyFont="1" applyFill="1" applyBorder="1"/>
    <xf numFmtId="166" fontId="18" fillId="9" borderId="2" xfId="0" applyNumberFormat="1" applyFont="1" applyFill="1" applyBorder="1"/>
    <xf numFmtId="166" fontId="18" fillId="9" borderId="2" xfId="0" applyNumberFormat="1" applyFont="1" applyFill="1" applyBorder="1" applyAlignment="1" applyProtection="1">
      <protection locked="0"/>
    </xf>
    <xf numFmtId="166" fontId="18" fillId="2" borderId="2" xfId="2" applyNumberFormat="1" applyFont="1" applyFill="1" applyBorder="1" applyAlignment="1">
      <alignment horizontal="center" vertical="center"/>
    </xf>
    <xf numFmtId="166" fontId="18" fillId="2" borderId="2" xfId="2" applyNumberFormat="1" applyFont="1" applyFill="1" applyBorder="1" applyAlignment="1" applyProtection="1">
      <alignment horizontal="center" vertical="center"/>
      <protection locked="0"/>
    </xf>
    <xf numFmtId="49" fontId="18" fillId="4" borderId="1" xfId="0" applyNumberFormat="1" applyFont="1" applyFill="1" applyBorder="1"/>
    <xf numFmtId="165" fontId="18" fillId="4" borderId="1" xfId="0" applyNumberFormat="1" applyFont="1" applyFill="1" applyBorder="1"/>
    <xf numFmtId="165" fontId="18" fillId="4" borderId="5" xfId="0" applyNumberFormat="1" applyFont="1" applyFill="1" applyBorder="1" applyAlignment="1"/>
    <xf numFmtId="49" fontId="24" fillId="0" borderId="0" xfId="0" applyNumberFormat="1" applyFont="1"/>
    <xf numFmtId="49" fontId="25" fillId="0" borderId="0" xfId="0" quotePrefix="1" applyNumberFormat="1" applyFont="1"/>
    <xf numFmtId="49" fontId="25" fillId="0" borderId="0" xfId="0" applyNumberFormat="1" applyFont="1"/>
    <xf numFmtId="49" fontId="18" fillId="0" borderId="0" xfId="0" applyNumberFormat="1" applyFont="1" applyAlignment="1">
      <alignment horizontal="right"/>
    </xf>
    <xf numFmtId="49" fontId="16" fillId="7" borderId="21" xfId="3" applyNumberFormat="1" applyFont="1" applyAlignment="1" applyProtection="1">
      <alignment horizontal="left" vertical="center"/>
    </xf>
    <xf numFmtId="49" fontId="26" fillId="0" borderId="2" xfId="0" applyNumberFormat="1" applyFont="1" applyBorder="1" applyAlignment="1" applyProtection="1">
      <alignment horizontal="left" vertical="center" wrapText="1"/>
    </xf>
    <xf numFmtId="166" fontId="27" fillId="2" borderId="1" xfId="2" applyNumberFormat="1" applyFont="1" applyFill="1" applyBorder="1" applyAlignment="1" applyProtection="1">
      <alignment horizontal="center" vertical="center"/>
    </xf>
    <xf numFmtId="49" fontId="16" fillId="7" borderId="22" xfId="3" applyNumberFormat="1" applyFont="1" applyBorder="1" applyAlignment="1" applyProtection="1">
      <alignment horizontal="left" vertical="center"/>
    </xf>
    <xf numFmtId="49" fontId="28" fillId="7" borderId="22" xfId="3" applyNumberFormat="1" applyFont="1" applyBorder="1" applyAlignment="1" applyProtection="1">
      <alignment horizontal="left" vertical="center"/>
    </xf>
    <xf numFmtId="49" fontId="28" fillId="7" borderId="22" xfId="3" applyNumberFormat="1" applyFont="1" applyBorder="1" applyAlignment="1" applyProtection="1">
      <alignment vertical="center"/>
    </xf>
    <xf numFmtId="49" fontId="28" fillId="7" borderId="22" xfId="3" applyNumberFormat="1" applyFont="1" applyBorder="1" applyAlignment="1" applyProtection="1">
      <alignment horizontal="right"/>
    </xf>
    <xf numFmtId="49" fontId="28" fillId="7" borderId="22" xfId="3" applyNumberFormat="1" applyFont="1" applyBorder="1" applyAlignment="1" applyProtection="1">
      <alignment horizontal="right"/>
      <protection locked="0"/>
    </xf>
    <xf numFmtId="49" fontId="28" fillId="7" borderId="21" xfId="3" applyNumberFormat="1" applyFont="1" applyProtection="1"/>
    <xf numFmtId="2" fontId="11" fillId="2" borderId="2" xfId="2" applyNumberFormat="1" applyFont="1" applyFill="1" applyBorder="1" applyProtection="1"/>
    <xf numFmtId="49" fontId="1" fillId="2" borderId="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Protection="1">
      <protection locked="0"/>
    </xf>
    <xf numFmtId="166" fontId="1" fillId="2" borderId="2" xfId="0" applyNumberFormat="1" applyFont="1" applyFill="1" applyBorder="1" applyAlignment="1"/>
    <xf numFmtId="166" fontId="1" fillId="2" borderId="2" xfId="2" applyNumberFormat="1" applyFont="1" applyFill="1" applyBorder="1"/>
    <xf numFmtId="49" fontId="1" fillId="2" borderId="4" xfId="2" applyNumberFormat="1" applyFont="1" applyFill="1" applyBorder="1" applyAlignment="1" applyProtection="1">
      <protection locked="0"/>
    </xf>
    <xf numFmtId="166" fontId="1" fillId="2" borderId="10" xfId="2" applyNumberFormat="1" applyFont="1" applyFill="1" applyBorder="1"/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2" fontId="1" fillId="2" borderId="2" xfId="2" applyNumberFormat="1" applyFont="1" applyFill="1" applyBorder="1"/>
    <xf numFmtId="166" fontId="10" fillId="2" borderId="2" xfId="2" applyNumberFormat="1" applyFont="1" applyFill="1" applyBorder="1" applyAlignment="1" applyProtection="1">
      <alignment vertical="center"/>
      <protection locked="0"/>
    </xf>
    <xf numFmtId="49" fontId="1" fillId="9" borderId="1" xfId="2" applyNumberFormat="1" applyFont="1" applyFill="1" applyBorder="1" applyAlignment="1" applyProtection="1">
      <protection locked="0"/>
    </xf>
    <xf numFmtId="2" fontId="18" fillId="2" borderId="11" xfId="2" applyNumberFormat="1" applyFont="1" applyFill="1" applyBorder="1"/>
    <xf numFmtId="2" fontId="29" fillId="2" borderId="11" xfId="2" applyNumberFormat="1" applyFont="1" applyFill="1" applyBorder="1" applyProtection="1">
      <protection locked="0"/>
    </xf>
    <xf numFmtId="2" fontId="18" fillId="2" borderId="11" xfId="0" applyNumberFormat="1" applyFont="1" applyFill="1" applyBorder="1"/>
    <xf numFmtId="2" fontId="29" fillId="2" borderId="11" xfId="0" applyNumberFormat="1" applyFont="1" applyFill="1" applyBorder="1" applyProtection="1">
      <protection locked="0"/>
    </xf>
    <xf numFmtId="2" fontId="18" fillId="2" borderId="2" xfId="0" applyNumberFormat="1" applyFont="1" applyFill="1" applyBorder="1" applyAlignment="1"/>
    <xf numFmtId="1" fontId="1" fillId="2" borderId="1" xfId="2" applyNumberFormat="1" applyFont="1" applyFill="1" applyBorder="1" applyAlignment="1" applyProtection="1">
      <alignment horizontal="center" vertical="center"/>
      <protection locked="0"/>
    </xf>
    <xf numFmtId="166" fontId="1" fillId="2" borderId="1" xfId="2" applyNumberFormat="1" applyFont="1" applyFill="1" applyBorder="1" applyAlignment="1" applyProtection="1">
      <alignment horizontal="center" vertical="center"/>
      <protection locked="0"/>
    </xf>
    <xf numFmtId="166" fontId="1" fillId="2" borderId="5" xfId="2" applyNumberFormat="1" applyFont="1" applyFill="1" applyBorder="1" applyAlignment="1" applyProtection="1">
      <alignment vertical="center"/>
      <protection locked="0"/>
    </xf>
    <xf numFmtId="166" fontId="1" fillId="2" borderId="1" xfId="2" applyNumberFormat="1" applyFont="1" applyFill="1" applyBorder="1" applyAlignment="1" applyProtection="1">
      <alignment vertical="center"/>
      <protection locked="0"/>
    </xf>
    <xf numFmtId="49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3" xfId="0" applyNumberFormat="1" applyFont="1" applyFill="1" applyBorder="1" applyAlignment="1">
      <alignment horizontal="center" vertical="center" wrapText="1"/>
    </xf>
    <xf numFmtId="2" fontId="1" fillId="2" borderId="2" xfId="2" applyNumberFormat="1" applyFont="1" applyFill="1" applyBorder="1" applyAlignment="1" applyProtection="1">
      <alignment horizontal="center" vertical="center"/>
      <protection locked="0"/>
    </xf>
    <xf numFmtId="166" fontId="1" fillId="2" borderId="2" xfId="2" applyNumberFormat="1" applyFont="1" applyFill="1" applyBorder="1" applyAlignment="1" applyProtection="1">
      <alignment horizontal="center" vertical="center"/>
      <protection locked="0"/>
    </xf>
    <xf numFmtId="167" fontId="27" fillId="2" borderId="1" xfId="2" applyNumberFormat="1" applyFont="1" applyFill="1" applyBorder="1" applyAlignment="1" applyProtection="1">
      <alignment horizontal="center" vertical="center"/>
    </xf>
    <xf numFmtId="49" fontId="20" fillId="11" borderId="13" xfId="0" applyNumberFormat="1" applyFont="1" applyFill="1" applyBorder="1" applyAlignment="1" applyProtection="1">
      <alignment horizontal="center" vertical="center" wrapText="1"/>
      <protection locked="0"/>
    </xf>
    <xf numFmtId="166" fontId="18" fillId="10" borderId="2" xfId="0" applyNumberFormat="1" applyFont="1" applyFill="1" applyBorder="1" applyAlignment="1" applyProtection="1">
      <protection locked="0"/>
    </xf>
    <xf numFmtId="166" fontId="18" fillId="2" borderId="2" xfId="2" quotePrefix="1" applyNumberFormat="1" applyFont="1" applyFill="1" applyBorder="1" applyAlignment="1" applyProtection="1">
      <alignment horizontal="center" vertical="center"/>
      <protection locked="0"/>
    </xf>
    <xf numFmtId="166" fontId="1" fillId="2" borderId="2" xfId="2" quotePrefix="1" applyNumberFormat="1" applyFont="1" applyFill="1" applyBorder="1" applyAlignment="1" applyProtection="1">
      <alignment horizontal="center" vertical="center"/>
      <protection locked="0"/>
    </xf>
    <xf numFmtId="166" fontId="1" fillId="2" borderId="1" xfId="2" applyNumberFormat="1" applyFont="1" applyFill="1" applyBorder="1" applyAlignment="1" applyProtection="1">
      <protection locked="0"/>
    </xf>
    <xf numFmtId="1" fontId="1" fillId="2" borderId="1" xfId="2" applyNumberFormat="1" applyFont="1" applyFill="1" applyBorder="1" applyAlignment="1" applyProtection="1">
      <protection locked="0"/>
    </xf>
    <xf numFmtId="49" fontId="2" fillId="11" borderId="2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/>
    <xf numFmtId="166" fontId="18" fillId="2" borderId="1" xfId="2" applyNumberFormat="1" applyFont="1" applyFill="1" applyBorder="1" applyAlignment="1" applyProtection="1">
      <alignment vertical="center"/>
      <protection locked="0"/>
    </xf>
    <xf numFmtId="166" fontId="18" fillId="2" borderId="1" xfId="0" applyNumberFormat="1" applyFont="1" applyFill="1" applyBorder="1"/>
    <xf numFmtId="166" fontId="18" fillId="2" borderId="1" xfId="0" applyNumberFormat="1" applyFont="1" applyFill="1" applyBorder="1" applyAlignment="1" applyProtection="1">
      <protection locked="0"/>
    </xf>
    <xf numFmtId="166" fontId="18" fillId="2" borderId="1" xfId="2" applyNumberFormat="1" applyFont="1" applyFill="1" applyBorder="1" applyAlignment="1" applyProtection="1">
      <protection locked="0"/>
    </xf>
    <xf numFmtId="166" fontId="18" fillId="10" borderId="2" xfId="0" applyNumberFormat="1" applyFont="1" applyFill="1" applyBorder="1" applyAlignment="1">
      <alignment wrapText="1"/>
    </xf>
    <xf numFmtId="2" fontId="18" fillId="10" borderId="2" xfId="0" applyNumberFormat="1" applyFont="1" applyFill="1" applyBorder="1" applyAlignment="1"/>
    <xf numFmtId="2" fontId="18" fillId="2" borderId="2" xfId="0" applyNumberFormat="1" applyFont="1" applyFill="1" applyBorder="1" applyAlignment="1" applyProtection="1">
      <protection locked="0"/>
    </xf>
    <xf numFmtId="166" fontId="18" fillId="2" borderId="1" xfId="2" quotePrefix="1" applyNumberFormat="1" applyFont="1" applyFill="1" applyBorder="1" applyAlignment="1" applyProtection="1">
      <alignment horizontal="center" vertical="center"/>
      <protection locked="0"/>
    </xf>
    <xf numFmtId="1" fontId="1" fillId="2" borderId="1" xfId="2" applyNumberFormat="1" applyFont="1" applyFill="1" applyBorder="1" applyAlignment="1" applyProtection="1">
      <alignment horizontal="center"/>
      <protection locked="0"/>
    </xf>
    <xf numFmtId="49" fontId="30" fillId="0" borderId="18" xfId="2" applyNumberFormat="1" applyFont="1" applyFill="1" applyBorder="1" applyAlignment="1" applyProtection="1">
      <alignment horizontal="center" vertical="center" wrapText="1"/>
    </xf>
    <xf numFmtId="49" fontId="1" fillId="2" borderId="2" xfId="2" applyNumberFormat="1" applyFont="1" applyFill="1" applyBorder="1" applyProtection="1"/>
    <xf numFmtId="169" fontId="1" fillId="2" borderId="2" xfId="1" applyNumberFormat="1" applyFont="1" applyFill="1" applyBorder="1" applyAlignment="1"/>
    <xf numFmtId="169" fontId="1" fillId="2" borderId="11" xfId="1" applyNumberFormat="1" applyFont="1" applyFill="1" applyBorder="1" applyAlignment="1">
      <alignment horizontal="justify"/>
    </xf>
    <xf numFmtId="2" fontId="13" fillId="2" borderId="11" xfId="2" applyNumberFormat="1" applyFont="1" applyFill="1" applyBorder="1" applyAlignment="1">
      <alignment horizontal="justify" wrapText="1"/>
    </xf>
    <xf numFmtId="166" fontId="10" fillId="2" borderId="1" xfId="2" quotePrefix="1" applyNumberFormat="1" applyFont="1" applyFill="1" applyBorder="1" applyAlignment="1" applyProtection="1">
      <alignment horizontal="center" vertical="center"/>
      <protection locked="0"/>
    </xf>
    <xf numFmtId="2" fontId="27" fillId="2" borderId="2" xfId="2" applyNumberFormat="1" applyFont="1" applyFill="1" applyBorder="1" applyAlignment="1" applyProtection="1">
      <alignment horizontal="center" vertical="center"/>
    </xf>
    <xf numFmtId="166" fontId="27" fillId="2" borderId="2" xfId="0" applyNumberFormat="1" applyFont="1" applyFill="1" applyBorder="1" applyAlignment="1" applyProtection="1">
      <alignment horizontal="center" vertical="center"/>
    </xf>
    <xf numFmtId="166" fontId="27" fillId="2" borderId="2" xfId="0" applyNumberFormat="1" applyFont="1" applyFill="1" applyBorder="1" applyAlignment="1">
      <alignment horizontal="left" vertical="center"/>
    </xf>
    <xf numFmtId="166" fontId="27" fillId="2" borderId="2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 applyProtection="1">
      <alignment horizontal="left" vertical="center"/>
    </xf>
    <xf numFmtId="49" fontId="30" fillId="0" borderId="0" xfId="0" applyNumberFormat="1" applyFont="1" applyAlignment="1" applyProtection="1">
      <alignment horizontal="left" vertical="center"/>
    </xf>
    <xf numFmtId="49" fontId="27" fillId="0" borderId="0" xfId="0" applyNumberFormat="1" applyFont="1" applyFill="1" applyBorder="1" applyAlignment="1" applyProtection="1">
      <alignment horizontal="left" vertical="center"/>
    </xf>
    <xf numFmtId="49" fontId="26" fillId="0" borderId="8" xfId="0" applyNumberFormat="1" applyFont="1" applyBorder="1" applyAlignment="1" applyProtection="1">
      <alignment horizontal="left" vertical="center"/>
    </xf>
    <xf numFmtId="49" fontId="31" fillId="0" borderId="0" xfId="0" applyNumberFormat="1" applyFont="1" applyAlignment="1" applyProtection="1">
      <alignment horizontal="left" vertical="center"/>
    </xf>
    <xf numFmtId="49" fontId="27" fillId="2" borderId="11" xfId="0" applyNumberFormat="1" applyFont="1" applyFill="1" applyBorder="1" applyAlignment="1">
      <alignment horizontal="left" vertical="center"/>
    </xf>
    <xf numFmtId="49" fontId="27" fillId="2" borderId="11" xfId="0" applyNumberFormat="1" applyFont="1" applyFill="1" applyBorder="1" applyAlignment="1" applyProtection="1">
      <alignment horizontal="left" vertical="center"/>
    </xf>
    <xf numFmtId="49" fontId="27" fillId="2" borderId="10" xfId="0" applyNumberFormat="1" applyFont="1" applyFill="1" applyBorder="1" applyAlignment="1" applyProtection="1">
      <alignment horizontal="left" vertical="center"/>
    </xf>
    <xf numFmtId="49" fontId="27" fillId="2" borderId="11" xfId="0" applyNumberFormat="1" applyFont="1" applyFill="1" applyBorder="1" applyAlignment="1" applyProtection="1">
      <alignment horizontal="left" vertical="center"/>
      <protection locked="0"/>
    </xf>
    <xf numFmtId="49" fontId="27" fillId="2" borderId="2" xfId="0" applyNumberFormat="1" applyFont="1" applyFill="1" applyBorder="1" applyAlignment="1">
      <alignment horizontal="left" vertical="center"/>
    </xf>
    <xf numFmtId="49" fontId="16" fillId="7" borderId="22" xfId="3" applyNumberFormat="1" applyFont="1" applyBorder="1" applyAlignment="1" applyProtection="1">
      <alignment horizontal="left" vertical="center"/>
      <protection locked="0"/>
    </xf>
    <xf numFmtId="49" fontId="26" fillId="0" borderId="0" xfId="0" applyNumberFormat="1" applyFont="1" applyBorder="1" applyAlignment="1" applyProtection="1">
      <alignment horizontal="left" vertical="center"/>
    </xf>
    <xf numFmtId="49" fontId="30" fillId="0" borderId="2" xfId="2" applyNumberFormat="1" applyFont="1" applyBorder="1" applyAlignment="1" applyProtection="1">
      <alignment horizontal="left" vertical="center" wrapText="1"/>
    </xf>
    <xf numFmtId="49" fontId="30" fillId="0" borderId="3" xfId="2" applyNumberFormat="1" applyFont="1" applyBorder="1" applyAlignment="1" applyProtection="1">
      <alignment horizontal="left" vertical="center" wrapText="1"/>
    </xf>
    <xf numFmtId="49" fontId="27" fillId="2" borderId="2" xfId="2" applyNumberFormat="1" applyFont="1" applyFill="1" applyBorder="1" applyAlignment="1" applyProtection="1">
      <alignment horizontal="left" vertical="center" wrapText="1"/>
    </xf>
    <xf numFmtId="2" fontId="27" fillId="2" borderId="2" xfId="2" applyNumberFormat="1" applyFont="1" applyFill="1" applyBorder="1" applyAlignment="1" applyProtection="1">
      <alignment horizontal="left" vertical="center"/>
    </xf>
    <xf numFmtId="2" fontId="27" fillId="2" borderId="11" xfId="2" applyNumberFormat="1" applyFont="1" applyFill="1" applyBorder="1" applyAlignment="1" applyProtection="1">
      <alignment horizontal="left" vertical="center"/>
    </xf>
    <xf numFmtId="49" fontId="27" fillId="2" borderId="2" xfId="2" applyNumberFormat="1" applyFont="1" applyFill="1" applyBorder="1" applyAlignment="1" applyProtection="1">
      <alignment horizontal="left" vertical="center"/>
    </xf>
    <xf numFmtId="49" fontId="30" fillId="0" borderId="0" xfId="0" applyNumberFormat="1" applyFont="1" applyBorder="1" applyAlignment="1" applyProtection="1">
      <alignment horizontal="left" vertical="center"/>
    </xf>
    <xf numFmtId="169" fontId="27" fillId="2" borderId="2" xfId="1" applyNumberFormat="1" applyFont="1" applyFill="1" applyBorder="1" applyAlignment="1" applyProtection="1">
      <alignment horizontal="left" vertical="center"/>
    </xf>
    <xf numFmtId="2" fontId="32" fillId="2" borderId="11" xfId="2" applyNumberFormat="1" applyFont="1" applyFill="1" applyBorder="1" applyAlignment="1" applyProtection="1">
      <alignment horizontal="left" vertical="center"/>
    </xf>
    <xf numFmtId="2" fontId="27" fillId="2" borderId="11" xfId="0" applyNumberFormat="1" applyFont="1" applyFill="1" applyBorder="1" applyAlignment="1" applyProtection="1">
      <alignment horizontal="left" vertical="center"/>
    </xf>
    <xf numFmtId="2" fontId="27" fillId="2" borderId="2" xfId="0" applyNumberFormat="1" applyFont="1" applyFill="1" applyBorder="1" applyAlignment="1" applyProtection="1">
      <alignment horizontal="left" vertical="center"/>
    </xf>
    <xf numFmtId="49" fontId="27" fillId="2" borderId="2" xfId="0" applyNumberFormat="1" applyFont="1" applyFill="1" applyBorder="1" applyAlignment="1" applyProtection="1">
      <alignment horizontal="left" vertical="center"/>
    </xf>
    <xf numFmtId="2" fontId="32" fillId="2" borderId="11" xfId="0" applyNumberFormat="1" applyFont="1" applyFill="1" applyBorder="1" applyAlignment="1" applyProtection="1">
      <alignment horizontal="left" vertical="center"/>
    </xf>
    <xf numFmtId="49" fontId="27" fillId="3" borderId="2" xfId="0" applyNumberFormat="1" applyFont="1" applyFill="1" applyBorder="1" applyAlignment="1" applyProtection="1">
      <alignment horizontal="left" vertical="center"/>
    </xf>
    <xf numFmtId="49" fontId="26" fillId="0" borderId="0" xfId="0" applyNumberFormat="1" applyFont="1" applyAlignment="1" applyProtection="1">
      <alignment horizontal="left" vertical="center"/>
    </xf>
    <xf numFmtId="49" fontId="33" fillId="0" borderId="0" xfId="0" quotePrefix="1" applyNumberFormat="1" applyFont="1" applyAlignment="1" applyProtection="1">
      <alignment horizontal="left" vertical="center"/>
    </xf>
    <xf numFmtId="49" fontId="33" fillId="0" borderId="0" xfId="0" applyNumberFormat="1" applyFont="1" applyAlignment="1" applyProtection="1">
      <alignment horizontal="left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Alignment="1" applyProtection="1">
      <alignment horizontal="center" vertical="center"/>
    </xf>
    <xf numFmtId="49" fontId="27" fillId="2" borderId="4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horizontal="center" vertical="center"/>
    </xf>
    <xf numFmtId="49" fontId="27" fillId="0" borderId="18" xfId="2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Border="1" applyAlignment="1" applyProtection="1">
      <alignment horizontal="center" vertical="center"/>
    </xf>
    <xf numFmtId="168" fontId="27" fillId="0" borderId="0" xfId="0" applyNumberFormat="1" applyFont="1" applyAlignment="1" applyProtection="1">
      <alignment horizontal="center" vertical="center"/>
    </xf>
    <xf numFmtId="49" fontId="27" fillId="0" borderId="18" xfId="0" applyNumberFormat="1" applyFont="1" applyFill="1" applyBorder="1" applyAlignment="1" applyProtection="1">
      <alignment horizontal="center" vertical="center"/>
    </xf>
    <xf numFmtId="4" fontId="27" fillId="3" borderId="2" xfId="0" applyNumberFormat="1" applyFont="1" applyFill="1" applyBorder="1" applyAlignment="1" applyProtection="1">
      <alignment horizontal="center" vertical="center"/>
    </xf>
    <xf numFmtId="49" fontId="27" fillId="3" borderId="2" xfId="0" applyNumberFormat="1" applyFont="1" applyFill="1" applyBorder="1" applyAlignment="1" applyProtection="1">
      <alignment horizontal="center" vertical="center"/>
    </xf>
    <xf numFmtId="166" fontId="27" fillId="3" borderId="2" xfId="0" applyNumberFormat="1" applyFont="1" applyFill="1" applyBorder="1" applyAlignment="1" applyProtection="1">
      <alignment horizontal="center" vertical="center"/>
    </xf>
    <xf numFmtId="2" fontId="27" fillId="3" borderId="2" xfId="0" applyNumberFormat="1" applyFont="1" applyFill="1" applyBorder="1" applyAlignment="1" applyProtection="1">
      <alignment horizontal="center" vertical="center"/>
    </xf>
    <xf numFmtId="4" fontId="27" fillId="2" borderId="2" xfId="0" applyNumberFormat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/>
    </xf>
    <xf numFmtId="167" fontId="27" fillId="2" borderId="2" xfId="0" applyNumberFormat="1" applyFont="1" applyFill="1" applyBorder="1" applyAlignment="1" applyProtection="1">
      <alignment horizontal="center" vertical="center"/>
    </xf>
    <xf numFmtId="2" fontId="27" fillId="2" borderId="2" xfId="0" applyNumberFormat="1" applyFont="1" applyFill="1" applyBorder="1" applyAlignment="1" applyProtection="1">
      <alignment horizontal="center" vertical="center"/>
    </xf>
    <xf numFmtId="166" fontId="27" fillId="0" borderId="0" xfId="0" applyNumberFormat="1" applyFont="1" applyAlignment="1" applyProtection="1">
      <alignment horizontal="center" vertical="center"/>
    </xf>
    <xf numFmtId="2" fontId="27" fillId="0" borderId="0" xfId="0" applyNumberFormat="1" applyFont="1" applyAlignment="1" applyProtection="1">
      <alignment horizontal="center" vertical="center"/>
    </xf>
    <xf numFmtId="49" fontId="30" fillId="4" borderId="2" xfId="0" applyNumberFormat="1" applyFont="1" applyFill="1" applyBorder="1" applyAlignment="1" applyProtection="1">
      <alignment horizontal="left" vertical="center"/>
    </xf>
    <xf numFmtId="49" fontId="30" fillId="11" borderId="2" xfId="0" applyNumberFormat="1" applyFont="1" applyFill="1" applyBorder="1" applyAlignment="1" applyProtection="1">
      <alignment horizontal="center" vertical="center" wrapText="1"/>
    </xf>
    <xf numFmtId="49" fontId="30" fillId="4" borderId="2" xfId="0" applyNumberFormat="1" applyFont="1" applyFill="1" applyBorder="1" applyAlignment="1">
      <alignment horizontal="center" vertical="center" wrapText="1"/>
    </xf>
    <xf numFmtId="164" fontId="27" fillId="2" borderId="2" xfId="1" applyFont="1" applyFill="1" applyBorder="1" applyAlignment="1" applyProtection="1">
      <alignment horizontal="center" vertical="center"/>
    </xf>
    <xf numFmtId="166" fontId="27" fillId="2" borderId="2" xfId="2" applyNumberFormat="1" applyFont="1" applyFill="1" applyBorder="1" applyAlignment="1" applyProtection="1">
      <alignment horizontal="center" vertical="center"/>
    </xf>
    <xf numFmtId="49" fontId="27" fillId="4" borderId="2" xfId="0" applyNumberFormat="1" applyFont="1" applyFill="1" applyBorder="1" applyAlignment="1" applyProtection="1">
      <alignment horizontal="center" vertical="center" wrapText="1"/>
    </xf>
    <xf numFmtId="166" fontId="27" fillId="12" borderId="2" xfId="2" applyNumberFormat="1" applyFont="1" applyFill="1" applyBorder="1" applyAlignment="1" applyProtection="1">
      <alignment horizontal="center" vertical="center"/>
    </xf>
    <xf numFmtId="167" fontId="27" fillId="2" borderId="2" xfId="2" applyNumberFormat="1" applyFont="1" applyFill="1" applyBorder="1" applyAlignment="1" applyProtection="1">
      <alignment horizontal="center" vertical="center"/>
    </xf>
    <xf numFmtId="49" fontId="27" fillId="9" borderId="2" xfId="0" applyNumberFormat="1" applyFont="1" applyFill="1" applyBorder="1" applyAlignment="1" applyProtection="1">
      <alignment horizontal="left" vertical="center"/>
    </xf>
    <xf numFmtId="166" fontId="27" fillId="9" borderId="2" xfId="2" applyNumberFormat="1" applyFont="1" applyFill="1" applyBorder="1" applyAlignment="1" applyProtection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30" fillId="4" borderId="2" xfId="0" applyNumberFormat="1" applyFont="1" applyFill="1" applyBorder="1" applyAlignment="1" applyProtection="1">
      <alignment horizontal="center" vertical="center" wrapText="1"/>
    </xf>
    <xf numFmtId="49" fontId="30" fillId="4" borderId="2" xfId="0" applyNumberFormat="1" applyFont="1" applyFill="1" applyBorder="1" applyAlignment="1" applyProtection="1">
      <alignment horizontal="left" vertical="center" wrapText="1"/>
    </xf>
    <xf numFmtId="49" fontId="27" fillId="2" borderId="2" xfId="0" applyNumberFormat="1" applyFont="1" applyFill="1" applyBorder="1" applyAlignment="1" applyProtection="1">
      <alignment horizontal="left" vertical="center" wrapText="1"/>
    </xf>
    <xf numFmtId="167" fontId="34" fillId="2" borderId="2" xfId="2" applyNumberFormat="1" applyFont="1" applyFill="1" applyBorder="1" applyAlignment="1" applyProtection="1">
      <alignment horizontal="center" vertical="center"/>
    </xf>
    <xf numFmtId="166" fontId="34" fillId="2" borderId="2" xfId="2" applyNumberFormat="1" applyFont="1" applyFill="1" applyBorder="1" applyAlignment="1" applyProtection="1">
      <alignment horizontal="center" vertical="center"/>
    </xf>
    <xf numFmtId="49" fontId="27" fillId="2" borderId="3" xfId="0" applyNumberFormat="1" applyFont="1" applyFill="1" applyBorder="1" applyAlignment="1" applyProtection="1">
      <alignment vertical="center" wrapText="1"/>
    </xf>
    <xf numFmtId="49" fontId="27" fillId="2" borderId="9" xfId="0" applyNumberFormat="1" applyFont="1" applyFill="1" applyBorder="1" applyAlignment="1" applyProtection="1">
      <alignment vertical="center" wrapText="1"/>
    </xf>
    <xf numFmtId="49" fontId="27" fillId="4" borderId="0" xfId="0" applyNumberFormat="1" applyFont="1" applyFill="1" applyBorder="1" applyAlignment="1" applyProtection="1">
      <alignment horizontal="center" vertical="center" wrapText="1"/>
    </xf>
    <xf numFmtId="2" fontId="34" fillId="2" borderId="2" xfId="2" applyNumberFormat="1" applyFont="1" applyFill="1" applyBorder="1" applyAlignment="1" applyProtection="1">
      <alignment horizontal="center" vertical="center"/>
    </xf>
    <xf numFmtId="49" fontId="27" fillId="2" borderId="0" xfId="0" applyNumberFormat="1" applyFont="1" applyFill="1" applyBorder="1" applyAlignment="1" applyProtection="1">
      <alignment horizontal="center" vertical="center" wrapText="1"/>
    </xf>
    <xf numFmtId="49" fontId="27" fillId="2" borderId="0" xfId="0" applyNumberFormat="1" applyFont="1" applyFill="1" applyBorder="1" applyAlignment="1" applyProtection="1">
      <alignment horizontal="left" vertical="center"/>
    </xf>
    <xf numFmtId="49" fontId="27" fillId="2" borderId="0" xfId="0" applyNumberFormat="1" applyFont="1" applyFill="1" applyBorder="1" applyAlignment="1" applyProtection="1">
      <alignment horizontal="center" vertical="center"/>
    </xf>
    <xf numFmtId="166" fontId="27" fillId="2" borderId="0" xfId="0" applyNumberFormat="1" applyFont="1" applyFill="1" applyBorder="1" applyAlignment="1">
      <alignment horizontal="center" vertical="center"/>
    </xf>
    <xf numFmtId="166" fontId="27" fillId="2" borderId="0" xfId="0" applyNumberFormat="1" applyFont="1" applyFill="1" applyBorder="1" applyAlignment="1" applyProtection="1">
      <alignment horizontal="center" vertical="center"/>
    </xf>
    <xf numFmtId="167" fontId="27" fillId="2" borderId="0" xfId="0" applyNumberFormat="1" applyFont="1" applyFill="1" applyBorder="1" applyAlignment="1" applyProtection="1">
      <alignment horizontal="center" vertical="center"/>
    </xf>
    <xf numFmtId="2" fontId="27" fillId="2" borderId="0" xfId="0" applyNumberFormat="1" applyFont="1" applyFill="1" applyBorder="1" applyAlignment="1" applyProtection="1">
      <alignment horizontal="center" vertical="center"/>
    </xf>
    <xf numFmtId="166" fontId="27" fillId="2" borderId="0" xfId="2" applyNumberFormat="1" applyFont="1" applyFill="1" applyBorder="1" applyAlignment="1" applyProtection="1">
      <alignment horizontal="center" vertical="center"/>
    </xf>
    <xf numFmtId="49" fontId="27" fillId="2" borderId="0" xfId="0" applyNumberFormat="1" applyFont="1" applyFill="1" applyBorder="1" applyAlignment="1" applyProtection="1">
      <alignment horizontal="left" vertical="center" wrapText="1"/>
    </xf>
    <xf numFmtId="164" fontId="27" fillId="13" borderId="2" xfId="1" applyFont="1" applyFill="1" applyBorder="1" applyAlignment="1" applyProtection="1">
      <alignment horizontal="center" vertical="center"/>
    </xf>
    <xf numFmtId="39" fontId="35" fillId="0" borderId="0" xfId="0" applyNumberFormat="1" applyFont="1" applyAlignment="1" applyProtection="1">
      <alignment horizontal="center" vertical="center"/>
    </xf>
    <xf numFmtId="4" fontId="27" fillId="13" borderId="2" xfId="0" applyNumberFormat="1" applyFont="1" applyFill="1" applyBorder="1" applyAlignment="1" applyProtection="1">
      <alignment horizontal="center" vertical="center"/>
    </xf>
    <xf numFmtId="49" fontId="30" fillId="13" borderId="2" xfId="0" applyNumberFormat="1" applyFont="1" applyFill="1" applyBorder="1" applyAlignment="1" applyProtection="1">
      <alignment horizontal="center" vertical="center" wrapText="1"/>
    </xf>
    <xf numFmtId="49" fontId="28" fillId="7" borderId="22" xfId="3" applyNumberFormat="1" applyFont="1" applyBorder="1" applyAlignment="1" applyProtection="1">
      <alignment horizontal="center" vertical="center"/>
    </xf>
    <xf numFmtId="49" fontId="27" fillId="2" borderId="11" xfId="0" applyNumberFormat="1" applyFont="1" applyFill="1" applyBorder="1" applyAlignment="1">
      <alignment horizontal="center" vertical="center"/>
    </xf>
    <xf numFmtId="49" fontId="27" fillId="2" borderId="11" xfId="0" applyNumberFormat="1" applyFont="1" applyFill="1" applyBorder="1" applyAlignment="1" applyProtection="1">
      <alignment horizontal="center" vertical="center"/>
    </xf>
    <xf numFmtId="49" fontId="27" fillId="2" borderId="10" xfId="0" applyNumberFormat="1" applyFont="1" applyFill="1" applyBorder="1" applyAlignment="1" applyProtection="1">
      <alignment horizontal="center" vertical="center"/>
    </xf>
    <xf numFmtId="49" fontId="27" fillId="2" borderId="11" xfId="0" applyNumberFormat="1" applyFont="1" applyFill="1" applyBorder="1" applyAlignment="1" applyProtection="1">
      <alignment horizontal="center" vertical="center"/>
      <protection locked="0"/>
    </xf>
    <xf numFmtId="49" fontId="27" fillId="2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 wrapText="1"/>
    </xf>
    <xf numFmtId="49" fontId="17" fillId="8" borderId="2" xfId="0" applyNumberFormat="1" applyFont="1" applyFill="1" applyBorder="1" applyAlignment="1">
      <alignment horizontal="center" vertical="center" wrapText="1"/>
    </xf>
    <xf numFmtId="166" fontId="10" fillId="2" borderId="5" xfId="2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8" fillId="7" borderId="22" xfId="3" applyNumberFormat="1" applyFont="1" applyBorder="1" applyAlignment="1" applyProtection="1">
      <alignment horizontal="center" vertical="center"/>
      <protection locked="0"/>
    </xf>
    <xf numFmtId="49" fontId="28" fillId="7" borderId="21" xfId="3" applyNumberFormat="1" applyFont="1" applyAlignment="1" applyProtection="1">
      <alignment horizontal="center" vertical="center"/>
    </xf>
    <xf numFmtId="49" fontId="7" fillId="0" borderId="8" xfId="2" applyNumberFormat="1" applyFont="1" applyBorder="1" applyAlignment="1">
      <alignment horizontal="center" vertical="center"/>
    </xf>
    <xf numFmtId="0" fontId="9" fillId="0" borderId="0" xfId="2" applyAlignment="1">
      <alignment horizontal="center" vertical="center"/>
    </xf>
    <xf numFmtId="49" fontId="1" fillId="2" borderId="2" xfId="2" applyNumberFormat="1" applyFont="1" applyFill="1" applyBorder="1" applyAlignment="1" applyProtection="1">
      <alignment horizontal="center" vertical="center"/>
    </xf>
    <xf numFmtId="169" fontId="1" fillId="2" borderId="11" xfId="1" applyNumberFormat="1" applyFont="1" applyFill="1" applyBorder="1" applyAlignment="1">
      <alignment horizontal="center" vertical="center"/>
    </xf>
    <xf numFmtId="2" fontId="1" fillId="2" borderId="11" xfId="2" applyNumberFormat="1" applyFont="1" applyFill="1" applyBorder="1" applyAlignment="1">
      <alignment horizontal="center" vertical="center"/>
    </xf>
    <xf numFmtId="49" fontId="11" fillId="2" borderId="2" xfId="2" applyNumberFormat="1" applyFont="1" applyFill="1" applyBorder="1" applyAlignment="1" applyProtection="1">
      <alignment horizontal="center" vertical="center"/>
    </xf>
    <xf numFmtId="2" fontId="3" fillId="2" borderId="11" xfId="2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center" vertical="center"/>
    </xf>
    <xf numFmtId="166" fontId="1" fillId="2" borderId="2" xfId="2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 applyProtection="1">
      <alignment horizontal="center" vertical="center"/>
      <protection locked="0"/>
    </xf>
    <xf numFmtId="164" fontId="1" fillId="2" borderId="2" xfId="1" applyFont="1" applyFill="1" applyBorder="1" applyAlignment="1" applyProtection="1">
      <alignment horizontal="center" vertical="center"/>
    </xf>
    <xf numFmtId="49" fontId="1" fillId="2" borderId="4" xfId="2" applyNumberFormat="1" applyFont="1" applyFill="1" applyBorder="1" applyAlignment="1" applyProtection="1">
      <alignment horizontal="center" vertical="center"/>
      <protection locked="0"/>
    </xf>
    <xf numFmtId="166" fontId="1" fillId="2" borderId="10" xfId="2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2" fontId="1" fillId="2" borderId="2" xfId="2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9" borderId="1" xfId="2" applyNumberFormat="1" applyFont="1" applyFill="1" applyBorder="1" applyAlignment="1" applyProtection="1">
      <alignment horizontal="center" vertical="center"/>
      <protection locked="0"/>
    </xf>
    <xf numFmtId="166" fontId="1" fillId="3" borderId="11" xfId="0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 applyProtection="1">
      <alignment horizontal="center" vertical="center"/>
      <protection locked="0"/>
    </xf>
    <xf numFmtId="164" fontId="1" fillId="13" borderId="1" xfId="1" applyFont="1" applyFill="1" applyBorder="1" applyAlignment="1" applyProtection="1">
      <alignment horizontal="center" vertical="center"/>
      <protection locked="0"/>
    </xf>
    <xf numFmtId="166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4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164" fontId="1" fillId="4" borderId="5" xfId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164" fontId="1" fillId="13" borderId="2" xfId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9" fontId="36" fillId="0" borderId="0" xfId="0" applyNumberFormat="1" applyFont="1" applyAlignment="1" applyProtection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4" borderId="11" xfId="0" applyNumberFormat="1" applyFont="1" applyFill="1" applyBorder="1" applyAlignment="1" applyProtection="1">
      <alignment horizontal="center" vertical="center" wrapText="1"/>
    </xf>
    <xf numFmtId="49" fontId="2" fillId="4" borderId="10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0" fillId="0" borderId="19" xfId="0" applyNumberFormat="1" applyBorder="1" applyAlignment="1">
      <alignment wrapText="1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6" borderId="0" xfId="0" applyNumberFormat="1" applyFont="1" applyFill="1" applyAlignment="1">
      <alignment horizontal="center"/>
    </xf>
    <xf numFmtId="49" fontId="6" fillId="5" borderId="0" xfId="0" applyNumberFormat="1" applyFont="1" applyFill="1" applyAlignment="1">
      <alignment horizontal="center"/>
    </xf>
    <xf numFmtId="49" fontId="18" fillId="2" borderId="3" xfId="0" applyNumberFormat="1" applyFont="1" applyFill="1" applyBorder="1" applyAlignment="1" applyProtection="1">
      <alignment wrapText="1"/>
      <protection locked="0"/>
    </xf>
    <xf numFmtId="49" fontId="18" fillId="2" borderId="9" xfId="0" applyNumberFormat="1" applyFont="1" applyFill="1" applyBorder="1" applyAlignment="1" applyProtection="1">
      <alignment wrapText="1"/>
      <protection locked="0"/>
    </xf>
    <xf numFmtId="49" fontId="18" fillId="2" borderId="1" xfId="0" applyNumberFormat="1" applyFont="1" applyFill="1" applyBorder="1" applyAlignment="1" applyProtection="1">
      <alignment wrapText="1"/>
      <protection locked="0"/>
    </xf>
    <xf numFmtId="49" fontId="20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" xfId="0" applyNumberFormat="1" applyFont="1" applyFill="1" applyBorder="1" applyAlignment="1" applyProtection="1">
      <alignment horizontal="center" vertical="center"/>
      <protection locked="0"/>
    </xf>
    <xf numFmtId="49" fontId="18" fillId="2" borderId="9" xfId="0" applyNumberFormat="1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6" borderId="0" xfId="0" applyNumberFormat="1" applyFont="1" applyFill="1" applyAlignment="1" applyProtection="1">
      <alignment horizontal="center"/>
      <protection locked="0"/>
    </xf>
    <xf numFmtId="49" fontId="18" fillId="2" borderId="3" xfId="0" applyNumberFormat="1" applyFont="1" applyFill="1" applyBorder="1" applyAlignment="1" applyProtection="1">
      <alignment horizontal="center" vertical="center" wrapText="1"/>
    </xf>
    <xf numFmtId="49" fontId="18" fillId="2" borderId="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Border="1" applyAlignment="1" applyProtection="1">
      <alignment horizontal="center" vertical="center" wrapText="1"/>
      <protection locked="0"/>
    </xf>
    <xf numFmtId="49" fontId="22" fillId="0" borderId="15" xfId="0" applyNumberFormat="1" applyFont="1" applyBorder="1" applyAlignment="1" applyProtection="1">
      <alignment horizontal="center" vertical="center" wrapText="1"/>
      <protection locked="0"/>
    </xf>
    <xf numFmtId="49" fontId="18" fillId="2" borderId="10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20" fillId="0" borderId="11" xfId="2" applyNumberFormat="1" applyFont="1" applyBorder="1" applyAlignment="1">
      <alignment horizontal="center" vertical="center" wrapText="1"/>
    </xf>
    <xf numFmtId="49" fontId="20" fillId="0" borderId="4" xfId="2" applyNumberFormat="1" applyFont="1" applyBorder="1" applyAlignment="1">
      <alignment horizontal="center" vertical="center" wrapText="1"/>
    </xf>
    <xf numFmtId="49" fontId="18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0" xfId="0" applyNumberFormat="1" applyFont="1" applyFill="1" applyBorder="1" applyAlignment="1" applyProtection="1">
      <alignment horizontal="center" vertical="center"/>
      <protection locked="0"/>
    </xf>
    <xf numFmtId="49" fontId="20" fillId="4" borderId="11" xfId="0" applyNumberFormat="1" applyFont="1" applyFill="1" applyBorder="1" applyAlignment="1" applyProtection="1">
      <alignment horizontal="center" vertical="center"/>
      <protection locked="0"/>
    </xf>
    <xf numFmtId="49" fontId="20" fillId="4" borderId="4" xfId="0" applyNumberFormat="1" applyFont="1" applyFill="1" applyBorder="1" applyAlignment="1" applyProtection="1">
      <alignment horizontal="center" vertical="center"/>
      <protection locked="0"/>
    </xf>
    <xf numFmtId="49" fontId="20" fillId="4" borderId="11" xfId="0" applyNumberFormat="1" applyFont="1" applyFill="1" applyBorder="1" applyAlignment="1">
      <alignment horizontal="center" vertical="center"/>
    </xf>
    <xf numFmtId="49" fontId="20" fillId="4" borderId="10" xfId="0" applyNumberFormat="1" applyFont="1" applyFill="1" applyBorder="1" applyAlignment="1">
      <alignment horizontal="center" vertical="center"/>
    </xf>
    <xf numFmtId="49" fontId="20" fillId="4" borderId="4" xfId="0" applyNumberFormat="1" applyFont="1" applyFill="1" applyBorder="1" applyAlignment="1">
      <alignment horizontal="center" vertical="center"/>
    </xf>
    <xf numFmtId="49" fontId="30" fillId="6" borderId="0" xfId="0" applyNumberFormat="1" applyFont="1" applyFill="1" applyAlignment="1" applyProtection="1">
      <alignment horizontal="left" vertical="center"/>
    </xf>
    <xf numFmtId="49" fontId="30" fillId="5" borderId="0" xfId="0" applyNumberFormat="1" applyFont="1" applyFill="1" applyAlignment="1" applyProtection="1">
      <alignment horizontal="center" vertical="center"/>
    </xf>
    <xf numFmtId="49" fontId="30" fillId="4" borderId="2" xfId="0" applyNumberFormat="1" applyFont="1" applyFill="1" applyBorder="1" applyAlignment="1" applyProtection="1">
      <alignment horizontal="center" vertical="center" wrapText="1"/>
    </xf>
    <xf numFmtId="49" fontId="30" fillId="4" borderId="2" xfId="0" applyNumberFormat="1" applyFont="1" applyFill="1" applyBorder="1" applyAlignment="1" applyProtection="1">
      <alignment horizontal="left" vertical="center" wrapText="1"/>
    </xf>
    <xf numFmtId="49" fontId="27" fillId="2" borderId="3" xfId="0" applyNumberFormat="1" applyFont="1" applyFill="1" applyBorder="1" applyAlignment="1" applyProtection="1">
      <alignment horizontal="left" vertical="center" wrapText="1"/>
    </xf>
    <xf numFmtId="49" fontId="27" fillId="2" borderId="9" xfId="0" applyNumberFormat="1" applyFont="1" applyFill="1" applyBorder="1" applyAlignment="1" applyProtection="1">
      <alignment horizontal="left" vertical="center" wrapText="1"/>
    </xf>
    <xf numFmtId="49" fontId="27" fillId="2" borderId="1" xfId="0" applyNumberFormat="1" applyFont="1" applyFill="1" applyBorder="1" applyAlignment="1" applyProtection="1">
      <alignment horizontal="left" vertical="center" wrapText="1"/>
    </xf>
    <xf numFmtId="49" fontId="27" fillId="2" borderId="3" xfId="0" applyNumberFormat="1" applyFont="1" applyFill="1" applyBorder="1" applyAlignment="1" applyProtection="1">
      <alignment horizontal="center" vertical="center" wrapText="1"/>
    </xf>
    <xf numFmtId="49" fontId="27" fillId="2" borderId="9" xfId="0" applyNumberFormat="1" applyFont="1" applyFill="1" applyBorder="1" applyAlignment="1" applyProtection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 wrapText="1"/>
    </xf>
    <xf numFmtId="49" fontId="27" fillId="2" borderId="2" xfId="0" applyNumberFormat="1" applyFont="1" applyFill="1" applyBorder="1" applyAlignment="1" applyProtection="1">
      <alignment horizontal="left" vertical="center" wrapText="1"/>
    </xf>
    <xf numFmtId="49" fontId="6" fillId="6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/>
    </xf>
    <xf numFmtId="49" fontId="1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3" xfId="2" applyNumberFormat="1" applyFont="1" applyFill="1" applyBorder="1" applyAlignment="1" applyProtection="1">
      <alignment horizontal="center" vertical="center" wrapText="1"/>
      <protection locked="0"/>
    </xf>
    <xf numFmtId="166" fontId="10" fillId="2" borderId="9" xfId="2" applyNumberFormat="1" applyFont="1" applyFill="1" applyBorder="1" applyAlignment="1" applyProtection="1">
      <alignment horizontal="center" vertical="center" wrapText="1"/>
      <protection locked="0"/>
    </xf>
    <xf numFmtId="166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1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wrapText="1"/>
      <protection locked="0"/>
    </xf>
    <xf numFmtId="49" fontId="0" fillId="0" borderId="1" xfId="0" applyNumberFormat="1" applyBorder="1" applyAlignment="1">
      <alignment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19" xfId="0" applyNumberFormat="1" applyFont="1" applyFill="1" applyBorder="1" applyAlignment="1" applyProtection="1">
      <alignment horizontal="center"/>
      <protection locked="0"/>
    </xf>
    <xf numFmtId="49" fontId="1" fillId="4" borderId="20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Milliers" xfId="1" builtinId="3"/>
    <cellStyle name="Normal" xfId="0" builtinId="0"/>
    <cellStyle name="Normal 2" xfId="2"/>
    <cellStyle name="Sortie" xfId="3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AI65"/>
  <sheetViews>
    <sheetView showGridLines="0" topLeftCell="G26" zoomScale="80" zoomScaleNormal="80" zoomScaleSheetLayoutView="75" workbookViewId="0">
      <selection activeCell="O41" sqref="O41"/>
    </sheetView>
  </sheetViews>
  <sheetFormatPr baseColWidth="10" defaultColWidth="9.140625" defaultRowHeight="15.75" x14ac:dyDescent="0.25"/>
  <cols>
    <col min="1" max="1" width="4" style="5" customWidth="1"/>
    <col min="2" max="2" width="42" style="5" customWidth="1"/>
    <col min="3" max="3" width="17.85546875" style="5" customWidth="1"/>
    <col min="4" max="4" width="15.28515625" style="5" customWidth="1"/>
    <col min="5" max="5" width="15.85546875" style="5" customWidth="1"/>
    <col min="6" max="6" width="13.5703125" style="5" customWidth="1"/>
    <col min="7" max="7" width="15" style="5" customWidth="1"/>
    <col min="8" max="8" width="17.5703125" style="5" customWidth="1"/>
    <col min="9" max="9" width="15.7109375" style="5" customWidth="1"/>
    <col min="10" max="10" width="19" style="5" customWidth="1"/>
    <col min="11" max="11" width="24.140625" style="5" customWidth="1"/>
    <col min="12" max="12" width="11.28515625" style="5" customWidth="1"/>
    <col min="13" max="17" width="14.140625" style="5" customWidth="1"/>
    <col min="18" max="18" width="15.28515625" style="5" customWidth="1"/>
    <col min="19" max="19" width="14.42578125" style="5" customWidth="1"/>
    <col min="20" max="20" width="13.42578125" style="5" customWidth="1"/>
    <col min="21" max="21" width="14.42578125" style="5" customWidth="1"/>
    <col min="22" max="22" width="13.5703125" style="5" customWidth="1"/>
    <col min="23" max="23" width="14.140625" style="21" customWidth="1"/>
    <col min="24" max="24" width="13.28515625" style="5" customWidth="1"/>
    <col min="25" max="25" width="14.42578125" style="5" customWidth="1"/>
    <col min="26" max="26" width="14.85546875" style="5" customWidth="1"/>
    <col min="27" max="27" width="14" style="5" customWidth="1"/>
    <col min="28" max="28" width="13.7109375" style="5" customWidth="1"/>
    <col min="29" max="29" width="13.140625" style="5" customWidth="1"/>
    <col min="30" max="30" width="13.85546875" style="5" customWidth="1"/>
    <col min="31" max="31" width="15.85546875" style="5" customWidth="1"/>
    <col min="32" max="32" width="13.7109375" style="5" customWidth="1"/>
    <col min="33" max="33" width="14.7109375" style="5" customWidth="1"/>
    <col min="34" max="34" width="13.85546875" style="5" customWidth="1"/>
    <col min="35" max="35" width="40.42578125" style="5" customWidth="1"/>
    <col min="36" max="16384" width="9.140625" style="5"/>
  </cols>
  <sheetData>
    <row r="1" spans="1:28" x14ac:dyDescent="0.25">
      <c r="X1" s="21"/>
      <c r="Y1" s="21"/>
      <c r="Z1" s="21"/>
      <c r="AA1" s="21"/>
      <c r="AB1" s="21"/>
    </row>
    <row r="2" spans="1:28" ht="18.75" x14ac:dyDescent="0.3">
      <c r="D2" s="413" t="s">
        <v>0</v>
      </c>
      <c r="E2" s="413"/>
      <c r="F2" s="413"/>
      <c r="L2" s="411"/>
      <c r="M2" s="411"/>
      <c r="N2" s="411"/>
      <c r="O2" s="411"/>
      <c r="P2" s="411"/>
      <c r="Q2" s="411"/>
      <c r="R2" s="411"/>
      <c r="X2" s="21"/>
      <c r="Y2" s="21"/>
      <c r="Z2" s="21"/>
      <c r="AA2" s="21"/>
      <c r="AB2" s="21"/>
    </row>
    <row r="3" spans="1:28" ht="19.5" x14ac:dyDescent="0.35">
      <c r="A3" s="5" t="s">
        <v>1</v>
      </c>
      <c r="B3" s="60" t="s">
        <v>2</v>
      </c>
      <c r="C3" s="24"/>
      <c r="L3" s="412"/>
      <c r="M3" s="412"/>
      <c r="N3" s="412"/>
      <c r="O3" s="412"/>
      <c r="P3" s="412"/>
      <c r="Q3" s="412"/>
      <c r="R3" s="412"/>
      <c r="X3" s="21"/>
      <c r="Y3" s="21"/>
      <c r="Z3" s="21"/>
      <c r="AA3" s="21"/>
      <c r="AB3" s="21"/>
    </row>
    <row r="4" spans="1:28" x14ac:dyDescent="0.25">
      <c r="B4" s="181" t="s">
        <v>3</v>
      </c>
      <c r="C4" s="55"/>
      <c r="D4" s="53"/>
      <c r="E4" s="53"/>
      <c r="F4" s="83"/>
      <c r="X4" s="21"/>
      <c r="Y4" s="21"/>
      <c r="Z4" s="21"/>
      <c r="AA4" s="21"/>
      <c r="AB4" s="21"/>
    </row>
    <row r="5" spans="1:28" x14ac:dyDescent="0.25">
      <c r="B5" s="181" t="s">
        <v>4</v>
      </c>
      <c r="C5" s="188"/>
      <c r="D5" s="53"/>
      <c r="E5" s="53"/>
      <c r="F5" s="83"/>
      <c r="X5" s="21"/>
      <c r="Y5" s="21"/>
      <c r="Z5" s="21"/>
      <c r="AA5" s="21"/>
      <c r="AB5" s="21"/>
    </row>
    <row r="6" spans="1:28" x14ac:dyDescent="0.25">
      <c r="B6" s="181" t="s">
        <v>5</v>
      </c>
      <c r="C6" s="55"/>
      <c r="D6" s="53"/>
      <c r="E6" s="53"/>
      <c r="F6" s="83"/>
      <c r="X6" s="21"/>
      <c r="Y6" s="21"/>
      <c r="Z6" s="21"/>
      <c r="AA6" s="21"/>
      <c r="AB6" s="21"/>
    </row>
    <row r="7" spans="1:28" x14ac:dyDescent="0.25">
      <c r="B7" s="182" t="s">
        <v>6</v>
      </c>
      <c r="C7" s="55"/>
      <c r="D7" s="53"/>
      <c r="E7" s="53"/>
      <c r="F7" s="83"/>
      <c r="X7" s="21"/>
      <c r="Y7" s="21"/>
      <c r="Z7" s="21"/>
      <c r="AA7" s="21"/>
      <c r="AB7" s="21"/>
    </row>
    <row r="8" spans="1:28" x14ac:dyDescent="0.25">
      <c r="B8" s="182" t="s">
        <v>7</v>
      </c>
      <c r="C8" s="55"/>
      <c r="D8" s="53"/>
      <c r="E8" s="53"/>
      <c r="F8" s="83"/>
      <c r="X8" s="21"/>
      <c r="Y8" s="21"/>
      <c r="Z8" s="21"/>
      <c r="AA8" s="21"/>
      <c r="AB8" s="21"/>
    </row>
    <row r="9" spans="1:28" x14ac:dyDescent="0.25">
      <c r="B9" s="182" t="s">
        <v>8</v>
      </c>
      <c r="C9" s="33"/>
      <c r="D9" s="22"/>
      <c r="E9" s="22"/>
      <c r="F9" s="22"/>
      <c r="X9" s="21"/>
      <c r="Y9" s="21"/>
      <c r="Z9" s="21"/>
      <c r="AA9" s="21"/>
      <c r="AB9" s="21"/>
    </row>
    <row r="10" spans="1:28" x14ac:dyDescent="0.25">
      <c r="B10" s="182" t="s">
        <v>9</v>
      </c>
      <c r="C10" s="189"/>
      <c r="D10" s="22"/>
      <c r="E10" s="22"/>
      <c r="F10" s="22"/>
      <c r="X10" s="21"/>
      <c r="Y10" s="21"/>
      <c r="Z10" s="21"/>
      <c r="AA10" s="21"/>
      <c r="AB10" s="21"/>
    </row>
    <row r="11" spans="1:28" x14ac:dyDescent="0.25">
      <c r="B11" s="182" t="s">
        <v>10</v>
      </c>
      <c r="C11" s="189"/>
      <c r="D11" s="22"/>
      <c r="E11" s="22"/>
      <c r="F11" s="22"/>
      <c r="X11" s="21"/>
      <c r="Y11" s="21"/>
      <c r="Z11" s="21"/>
      <c r="AA11" s="21"/>
      <c r="AB11" s="21"/>
    </row>
    <row r="12" spans="1:28" x14ac:dyDescent="0.25">
      <c r="B12" s="182" t="s">
        <v>11</v>
      </c>
      <c r="C12" s="187"/>
      <c r="D12" s="22"/>
      <c r="E12" s="22"/>
      <c r="F12" s="22"/>
      <c r="X12" s="21"/>
      <c r="Y12" s="21"/>
      <c r="Z12" s="21"/>
      <c r="AA12" s="21"/>
      <c r="AB12" s="21"/>
    </row>
    <row r="13" spans="1:28" x14ac:dyDescent="0.25">
      <c r="B13" s="182" t="s">
        <v>12</v>
      </c>
      <c r="C13" s="33"/>
      <c r="D13" s="22"/>
      <c r="E13" s="22"/>
      <c r="F13" s="22"/>
      <c r="X13" s="21"/>
      <c r="Y13" s="21"/>
      <c r="Z13" s="21"/>
      <c r="AA13" s="21"/>
      <c r="AB13" s="21"/>
    </row>
    <row r="14" spans="1:28" x14ac:dyDescent="0.25">
      <c r="B14" s="183" t="s">
        <v>13</v>
      </c>
      <c r="C14" s="33"/>
      <c r="D14" s="22"/>
      <c r="E14" s="22"/>
      <c r="F14" s="22"/>
      <c r="X14" s="21"/>
      <c r="Y14" s="21"/>
      <c r="Z14" s="21"/>
      <c r="AA14" s="21"/>
      <c r="AB14" s="21"/>
    </row>
    <row r="15" spans="1:28" x14ac:dyDescent="0.25">
      <c r="B15" s="184" t="s">
        <v>14</v>
      </c>
      <c r="C15" s="33"/>
      <c r="D15" s="22"/>
      <c r="E15" s="22"/>
      <c r="F15" s="22"/>
      <c r="X15" s="21"/>
      <c r="Y15" s="21"/>
      <c r="Z15" s="21"/>
      <c r="AA15" s="21"/>
      <c r="AB15" s="21"/>
    </row>
    <row r="16" spans="1:28" x14ac:dyDescent="0.25">
      <c r="B16" s="185" t="s">
        <v>15</v>
      </c>
      <c r="C16" s="12" t="s">
        <v>16</v>
      </c>
      <c r="D16" s="22"/>
      <c r="E16" s="22"/>
      <c r="F16" s="22"/>
      <c r="X16" s="21"/>
      <c r="Y16" s="21"/>
      <c r="Z16" s="21"/>
      <c r="AA16" s="21"/>
      <c r="AB16" s="21"/>
    </row>
    <row r="17" spans="1:35" x14ac:dyDescent="0.25">
      <c r="B17" s="46"/>
      <c r="C17" s="12" t="s">
        <v>17</v>
      </c>
      <c r="D17" s="22"/>
      <c r="E17" s="22"/>
      <c r="F17" s="22"/>
      <c r="X17" s="21"/>
      <c r="Y17" s="21"/>
      <c r="Z17" s="21"/>
      <c r="AA17" s="21"/>
      <c r="AB17" s="21"/>
    </row>
    <row r="18" spans="1:35" x14ac:dyDescent="0.25">
      <c r="B18" s="46"/>
      <c r="C18" s="12"/>
      <c r="D18" s="22"/>
      <c r="E18" s="22"/>
      <c r="F18" s="22"/>
      <c r="X18" s="21"/>
      <c r="Y18" s="21"/>
      <c r="Z18" s="21"/>
      <c r="AA18" s="21"/>
      <c r="AB18" s="21"/>
    </row>
    <row r="19" spans="1:35" x14ac:dyDescent="0.25">
      <c r="B19" s="46"/>
      <c r="C19" s="22"/>
      <c r="D19" s="22"/>
      <c r="E19" s="22"/>
      <c r="F19" s="22"/>
      <c r="X19" s="21"/>
      <c r="Y19" s="21"/>
      <c r="Z19" s="21"/>
      <c r="AA19" s="21"/>
      <c r="AB19" s="21"/>
    </row>
    <row r="20" spans="1:35" ht="18.75" x14ac:dyDescent="0.3">
      <c r="B20" s="46"/>
      <c r="C20" s="22"/>
      <c r="D20" s="414" t="s">
        <v>18</v>
      </c>
      <c r="E20" s="414"/>
      <c r="F20" s="414"/>
      <c r="X20" s="21"/>
      <c r="Y20" s="21"/>
      <c r="Z20" s="21"/>
      <c r="AA20" s="21"/>
      <c r="AB20" s="21"/>
    </row>
    <row r="21" spans="1:35" ht="19.5" x14ac:dyDescent="0.35">
      <c r="A21" s="5" t="s">
        <v>19</v>
      </c>
      <c r="B21" s="27" t="s">
        <v>20</v>
      </c>
      <c r="C21" s="26"/>
      <c r="D21" s="26"/>
      <c r="E21" s="26"/>
      <c r="F21" s="26"/>
      <c r="L21" s="412"/>
      <c r="M21" s="412"/>
      <c r="N21" s="412"/>
      <c r="O21" s="412"/>
      <c r="P21" s="412"/>
      <c r="Q21" s="412"/>
      <c r="R21" s="412"/>
      <c r="X21" s="21"/>
      <c r="Y21" s="21"/>
      <c r="Z21" s="21"/>
      <c r="AA21" s="21"/>
      <c r="AB21" s="21"/>
    </row>
    <row r="22" spans="1:35" ht="47.25" x14ac:dyDescent="0.25">
      <c r="B22" s="29" t="s">
        <v>21</v>
      </c>
      <c r="C22" s="28" t="s">
        <v>22</v>
      </c>
      <c r="D22" s="28" t="s">
        <v>23</v>
      </c>
      <c r="E22" s="80" t="s">
        <v>24</v>
      </c>
      <c r="X22" s="21"/>
      <c r="Y22" s="21"/>
      <c r="Z22" s="21"/>
      <c r="AA22" s="21"/>
      <c r="AB22" s="21"/>
    </row>
    <row r="23" spans="1:35" x14ac:dyDescent="0.25">
      <c r="B23" s="233" t="s">
        <v>25</v>
      </c>
      <c r="C23" s="74" t="s">
        <v>26</v>
      </c>
      <c r="D23" s="75"/>
      <c r="E23" s="81"/>
      <c r="X23" s="21"/>
      <c r="Y23" s="21"/>
      <c r="Z23" s="21"/>
      <c r="AA23" s="21"/>
      <c r="AB23" s="21"/>
    </row>
    <row r="24" spans="1:35" ht="31.5" x14ac:dyDescent="0.25">
      <c r="B24" s="233" t="s">
        <v>27</v>
      </c>
      <c r="C24" s="234" t="s">
        <v>28</v>
      </c>
      <c r="D24" s="75" t="s">
        <v>29</v>
      </c>
      <c r="E24" s="81" t="s">
        <v>30</v>
      </c>
      <c r="X24" s="21"/>
      <c r="Y24" s="21"/>
      <c r="Z24" s="21"/>
      <c r="AA24" s="21"/>
      <c r="AB24" s="21"/>
    </row>
    <row r="25" spans="1:35" x14ac:dyDescent="0.25">
      <c r="B25" s="233" t="s">
        <v>31</v>
      </c>
      <c r="C25" s="235">
        <v>50000</v>
      </c>
      <c r="D25" s="75"/>
      <c r="E25" s="81" t="s">
        <v>30</v>
      </c>
      <c r="X25" s="21"/>
      <c r="Y25" s="21"/>
      <c r="Z25" s="21"/>
      <c r="AA25" s="21"/>
      <c r="AB25" s="21"/>
    </row>
    <row r="26" spans="1:35" x14ac:dyDescent="0.25">
      <c r="B26" s="233" t="s">
        <v>32</v>
      </c>
      <c r="C26" s="75" t="s">
        <v>33</v>
      </c>
      <c r="D26" s="75"/>
      <c r="E26" s="81"/>
      <c r="X26" s="21"/>
      <c r="Y26" s="21"/>
      <c r="Z26" s="21"/>
      <c r="AA26" s="21"/>
      <c r="AB26" s="21"/>
    </row>
    <row r="27" spans="1:35" ht="20.25" x14ac:dyDescent="0.3">
      <c r="B27" s="68"/>
      <c r="C27" s="75"/>
      <c r="D27" s="75"/>
      <c r="E27" s="81"/>
      <c r="X27" s="21"/>
      <c r="Y27" s="21"/>
      <c r="Z27" s="21"/>
      <c r="AA27" s="21"/>
      <c r="AB27" s="21"/>
    </row>
    <row r="28" spans="1:35" ht="20.25" x14ac:dyDescent="0.3">
      <c r="B28" s="68"/>
      <c r="C28" s="76"/>
      <c r="D28" s="76"/>
      <c r="E28" s="81"/>
      <c r="X28" s="21"/>
      <c r="Y28" s="21"/>
      <c r="Z28" s="21"/>
      <c r="AA28" s="21"/>
      <c r="AB28" s="21"/>
    </row>
    <row r="29" spans="1:35" ht="20.25" x14ac:dyDescent="0.3">
      <c r="B29" s="68"/>
      <c r="C29" s="77"/>
      <c r="D29" s="78"/>
      <c r="E29" s="82"/>
      <c r="X29" s="21"/>
      <c r="Y29" s="21"/>
      <c r="Z29" s="21"/>
      <c r="AA29" s="21"/>
      <c r="AB29" s="21"/>
      <c r="AC29" s="21"/>
    </row>
    <row r="30" spans="1:35" ht="20.25" x14ac:dyDescent="0.3">
      <c r="B30" s="68"/>
      <c r="C30" s="79"/>
      <c r="D30" s="78"/>
      <c r="E30" s="82"/>
      <c r="X30" s="21"/>
      <c r="Y30" s="21"/>
      <c r="Z30" s="21"/>
      <c r="AA30" s="21"/>
      <c r="AB30" s="21"/>
    </row>
    <row r="31" spans="1:35" x14ac:dyDescent="0.25">
      <c r="B31" s="21"/>
      <c r="C31" s="16"/>
      <c r="L31" s="12"/>
      <c r="W31" s="20"/>
      <c r="X31" s="20"/>
      <c r="Y31" s="20"/>
      <c r="Z31" s="20"/>
      <c r="AA31" s="20"/>
      <c r="AB31" s="20"/>
    </row>
    <row r="32" spans="1:35" s="6" customFormat="1" ht="42" customHeight="1" x14ac:dyDescent="0.2">
      <c r="A32" s="6" t="s">
        <v>34</v>
      </c>
      <c r="B32" s="392" t="s">
        <v>35</v>
      </c>
      <c r="C32" s="393"/>
      <c r="D32" s="405" t="s">
        <v>36</v>
      </c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7"/>
      <c r="P32" s="25"/>
      <c r="Q32" s="394" t="s">
        <v>37</v>
      </c>
      <c r="R32" s="395"/>
      <c r="S32" s="394" t="s">
        <v>38</v>
      </c>
      <c r="T32" s="395"/>
      <c r="U32" s="394" t="s">
        <v>38</v>
      </c>
      <c r="V32" s="395"/>
      <c r="W32" s="396" t="s">
        <v>39</v>
      </c>
      <c r="X32" s="397"/>
      <c r="Y32" s="396" t="s">
        <v>40</v>
      </c>
      <c r="Z32" s="397"/>
      <c r="AA32" s="396" t="s">
        <v>41</v>
      </c>
      <c r="AB32" s="397"/>
      <c r="AC32" s="397"/>
      <c r="AD32" s="397"/>
      <c r="AE32" s="397"/>
      <c r="AF32" s="398"/>
      <c r="AG32" s="388" t="s">
        <v>42</v>
      </c>
      <c r="AH32" s="388"/>
      <c r="AI32" s="299" t="s">
        <v>43</v>
      </c>
    </row>
    <row r="33" spans="2:35" s="6" customFormat="1" ht="68.25" customHeight="1" thickBot="1" x14ac:dyDescent="0.25">
      <c r="B33" s="47" t="s">
        <v>44</v>
      </c>
      <c r="C33" s="13" t="s">
        <v>45</v>
      </c>
      <c r="D33" s="221" t="s">
        <v>46</v>
      </c>
      <c r="E33" s="193" t="s">
        <v>47</v>
      </c>
      <c r="F33" s="194" t="s">
        <v>48</v>
      </c>
      <c r="G33" s="48" t="s">
        <v>49</v>
      </c>
      <c r="H33" s="49" t="s">
        <v>50</v>
      </c>
      <c r="I33" s="49" t="s">
        <v>51</v>
      </c>
      <c r="J33" s="49" t="s">
        <v>52</v>
      </c>
      <c r="K33" s="49" t="s">
        <v>21</v>
      </c>
      <c r="L33" s="49" t="s">
        <v>53</v>
      </c>
      <c r="M33" s="49" t="s">
        <v>54</v>
      </c>
      <c r="N33" s="49" t="s">
        <v>55</v>
      </c>
      <c r="O33" s="49" t="s">
        <v>56</v>
      </c>
      <c r="P33" s="48" t="s">
        <v>57</v>
      </c>
      <c r="Q33" s="193" t="s">
        <v>58</v>
      </c>
      <c r="R33" s="193" t="s">
        <v>59</v>
      </c>
      <c r="S33" s="194" t="s">
        <v>60</v>
      </c>
      <c r="T33" s="194" t="s">
        <v>61</v>
      </c>
      <c r="U33" s="194" t="s">
        <v>62</v>
      </c>
      <c r="V33" s="195" t="s">
        <v>63</v>
      </c>
      <c r="W33" s="194" t="s">
        <v>64</v>
      </c>
      <c r="X33" s="194" t="s">
        <v>65</v>
      </c>
      <c r="Y33" s="194" t="s">
        <v>66</v>
      </c>
      <c r="Z33" s="195" t="s">
        <v>63</v>
      </c>
      <c r="AA33" s="193" t="s">
        <v>67</v>
      </c>
      <c r="AB33" s="193" t="s">
        <v>68</v>
      </c>
      <c r="AC33" s="193" t="s">
        <v>69</v>
      </c>
      <c r="AD33" s="193" t="s">
        <v>70</v>
      </c>
      <c r="AE33" s="194" t="s">
        <v>71</v>
      </c>
      <c r="AF33" s="194" t="s">
        <v>72</v>
      </c>
      <c r="AG33" s="194" t="s">
        <v>73</v>
      </c>
      <c r="AH33" s="194" t="s">
        <v>74</v>
      </c>
      <c r="AI33" s="193" t="s">
        <v>43</v>
      </c>
    </row>
    <row r="34" spans="2:35" ht="19.5" customHeight="1" thickTop="1" x14ac:dyDescent="0.3">
      <c r="B34" s="399" t="s">
        <v>75</v>
      </c>
      <c r="C34" s="404"/>
      <c r="D34" s="90" t="s">
        <v>76</v>
      </c>
      <c r="E34" s="190" t="e">
        <f>D34+7</f>
        <v>#VALUE!</v>
      </c>
      <c r="F34" s="190" t="e">
        <f>E34+5</f>
        <v>#VALUE!</v>
      </c>
      <c r="G34" s="204">
        <v>1</v>
      </c>
      <c r="H34" s="72"/>
      <c r="I34" s="219" t="e">
        <f>F34</f>
        <v>#VALUE!</v>
      </c>
      <c r="J34" s="186"/>
      <c r="K34" s="191"/>
      <c r="L34" s="72"/>
      <c r="M34" s="72"/>
      <c r="N34" s="39"/>
      <c r="O34" s="192"/>
      <c r="P34" s="85" t="s">
        <v>77</v>
      </c>
      <c r="Q34" s="190" t="str">
        <f>D34</f>
        <v>Insert date</v>
      </c>
      <c r="R34" s="190" t="e">
        <f>Q34+7</f>
        <v>#VALUE!</v>
      </c>
      <c r="S34" s="190" t="e">
        <f>R34+5</f>
        <v>#VALUE!</v>
      </c>
      <c r="T34" s="190" t="e">
        <f t="shared" ref="T34:U36" si="0">S34+28</f>
        <v>#VALUE!</v>
      </c>
      <c r="U34" s="190" t="e">
        <f t="shared" si="0"/>
        <v>#VALUE!</v>
      </c>
      <c r="V34" s="190" t="e">
        <f t="shared" ref="V34:W36" si="1">U34+7</f>
        <v>#VALUE!</v>
      </c>
      <c r="W34" s="190" t="e">
        <f t="shared" si="1"/>
        <v>#VALUE!</v>
      </c>
      <c r="X34" s="190" t="e">
        <f t="shared" ref="X34:Y36" si="2">W34+28</f>
        <v>#VALUE!</v>
      </c>
      <c r="Y34" s="190" t="e">
        <f t="shared" si="2"/>
        <v>#VALUE!</v>
      </c>
      <c r="Z34" s="190" t="e">
        <f>Y34+7</f>
        <v>#VALUE!</v>
      </c>
      <c r="AA34" s="190" t="e">
        <f>Z34+14</f>
        <v>#VALUE!</v>
      </c>
      <c r="AB34" s="190" t="e">
        <f>AA34+7</f>
        <v>#VALUE!</v>
      </c>
      <c r="AC34" s="212"/>
      <c r="AD34" s="213" t="e">
        <f>AB34+3</f>
        <v>#VALUE!</v>
      </c>
      <c r="AE34" s="205" t="e">
        <f t="shared" ref="AE34:AF36" si="3">AD34+7</f>
        <v>#VALUE!</v>
      </c>
      <c r="AF34" s="205" t="e">
        <f t="shared" si="3"/>
        <v>#VALUE!</v>
      </c>
      <c r="AG34" s="205" t="e">
        <f>AF34+14</f>
        <v>#VALUE!</v>
      </c>
      <c r="AH34" s="205" t="e">
        <f>AG34+360</f>
        <v>#VALUE!</v>
      </c>
      <c r="AI34" s="197"/>
    </row>
    <row r="35" spans="2:35" ht="19.5" customHeight="1" x14ac:dyDescent="0.3">
      <c r="B35" s="400"/>
      <c r="C35" s="403"/>
      <c r="D35" s="90" t="s">
        <v>76</v>
      </c>
      <c r="E35" s="190" t="e">
        <f>D35+7</f>
        <v>#VALUE!</v>
      </c>
      <c r="F35" s="190" t="e">
        <f>E35+5</f>
        <v>#VALUE!</v>
      </c>
      <c r="G35" s="231">
        <v>1</v>
      </c>
      <c r="H35" s="72"/>
      <c r="I35" s="219" t="e">
        <f>F35</f>
        <v>#VALUE!</v>
      </c>
      <c r="J35" s="186"/>
      <c r="K35" s="191"/>
      <c r="L35" s="72"/>
      <c r="M35" s="72"/>
      <c r="N35" s="39"/>
      <c r="O35" s="192"/>
      <c r="P35" s="7" t="s">
        <v>78</v>
      </c>
      <c r="Q35" s="190" t="str">
        <f>D35</f>
        <v>Insert date</v>
      </c>
      <c r="R35" s="190" t="e">
        <f>Q35+7</f>
        <v>#VALUE!</v>
      </c>
      <c r="S35" s="190" t="e">
        <f>R35+5</f>
        <v>#VALUE!</v>
      </c>
      <c r="T35" s="190" t="e">
        <f t="shared" si="0"/>
        <v>#VALUE!</v>
      </c>
      <c r="U35" s="190" t="e">
        <f t="shared" si="0"/>
        <v>#VALUE!</v>
      </c>
      <c r="V35" s="190" t="e">
        <f t="shared" si="1"/>
        <v>#VALUE!</v>
      </c>
      <c r="W35" s="190" t="e">
        <f t="shared" si="1"/>
        <v>#VALUE!</v>
      </c>
      <c r="X35" s="190" t="e">
        <f t="shared" si="2"/>
        <v>#VALUE!</v>
      </c>
      <c r="Y35" s="190" t="e">
        <f t="shared" si="2"/>
        <v>#VALUE!</v>
      </c>
      <c r="Z35" s="190" t="e">
        <f>Y35+7</f>
        <v>#VALUE!</v>
      </c>
      <c r="AA35" s="190" t="e">
        <f>Z35+14</f>
        <v>#VALUE!</v>
      </c>
      <c r="AB35" s="190" t="e">
        <f>AA35+7</f>
        <v>#VALUE!</v>
      </c>
      <c r="AC35" s="196"/>
      <c r="AD35" s="190" t="e">
        <f>AB35+3</f>
        <v>#VALUE!</v>
      </c>
      <c r="AE35" s="190" t="e">
        <f t="shared" si="3"/>
        <v>#VALUE!</v>
      </c>
      <c r="AF35" s="190" t="e">
        <f t="shared" si="3"/>
        <v>#VALUE!</v>
      </c>
      <c r="AG35" s="190" t="e">
        <f>AF35+14</f>
        <v>#VALUE!</v>
      </c>
      <c r="AH35" s="190" t="e">
        <f>AG35+360</f>
        <v>#VALUE!</v>
      </c>
      <c r="AI35" s="197"/>
    </row>
    <row r="36" spans="2:35" ht="19.5" customHeight="1" x14ac:dyDescent="0.25">
      <c r="B36" s="300"/>
      <c r="C36" s="301"/>
      <c r="D36" s="90" t="s">
        <v>76</v>
      </c>
      <c r="E36" s="33" t="e">
        <f>D36+7</f>
        <v>#VALUE!</v>
      </c>
      <c r="F36" s="34" t="e">
        <f>E36+5</f>
        <v>#VALUE!</v>
      </c>
      <c r="G36" s="69">
        <v>1</v>
      </c>
      <c r="H36" s="72"/>
      <c r="I36" s="219" t="e">
        <f>F36</f>
        <v>#VALUE!</v>
      </c>
      <c r="J36" s="84"/>
      <c r="K36" s="1"/>
      <c r="L36" s="72"/>
      <c r="M36" s="1"/>
      <c r="N36" s="1"/>
      <c r="O36" s="39"/>
      <c r="P36" s="7" t="s">
        <v>79</v>
      </c>
      <c r="Q36" s="39" t="str">
        <f>D36</f>
        <v>Insert date</v>
      </c>
      <c r="R36" s="39" t="e">
        <f>Q36+7</f>
        <v>#VALUE!</v>
      </c>
      <c r="S36" s="39" t="e">
        <f>R36+5</f>
        <v>#VALUE!</v>
      </c>
      <c r="T36" s="39" t="e">
        <f t="shared" si="0"/>
        <v>#VALUE!</v>
      </c>
      <c r="U36" s="39" t="e">
        <f t="shared" si="0"/>
        <v>#VALUE!</v>
      </c>
      <c r="V36" s="39" t="e">
        <f t="shared" si="1"/>
        <v>#VALUE!</v>
      </c>
      <c r="W36" s="39" t="e">
        <f t="shared" si="1"/>
        <v>#VALUE!</v>
      </c>
      <c r="X36" s="39" t="e">
        <f t="shared" si="2"/>
        <v>#VALUE!</v>
      </c>
      <c r="Y36" s="39" t="e">
        <f t="shared" si="2"/>
        <v>#VALUE!</v>
      </c>
      <c r="Z36" s="39" t="e">
        <f>Y36+7</f>
        <v>#VALUE!</v>
      </c>
      <c r="AA36" s="39" t="e">
        <f>Z36+14</f>
        <v>#VALUE!</v>
      </c>
      <c r="AB36" s="39" t="e">
        <f>AA36+7</f>
        <v>#VALUE!</v>
      </c>
      <c r="AC36" s="87"/>
      <c r="AD36" s="39" t="e">
        <f>AB36+3</f>
        <v>#VALUE!</v>
      </c>
      <c r="AE36" s="39" t="e">
        <f t="shared" si="3"/>
        <v>#VALUE!</v>
      </c>
      <c r="AF36" s="39" t="e">
        <f t="shared" si="3"/>
        <v>#VALUE!</v>
      </c>
      <c r="AG36" s="39" t="e">
        <f>AF36+14</f>
        <v>#VALUE!</v>
      </c>
      <c r="AH36" s="39" t="e">
        <f>AG36+360</f>
        <v>#VALUE!</v>
      </c>
      <c r="AI36" s="45"/>
    </row>
    <row r="37" spans="2:35" ht="19.5" customHeight="1" thickBot="1" x14ac:dyDescent="0.3">
      <c r="B37" s="3"/>
      <c r="C37" s="3"/>
      <c r="D37" s="37"/>
      <c r="E37" s="37"/>
      <c r="F37" s="37"/>
      <c r="G37" s="71"/>
      <c r="H37" s="3"/>
      <c r="I37" s="3"/>
      <c r="J37" s="86"/>
      <c r="K37" s="3"/>
      <c r="L37" s="198"/>
      <c r="M37" s="3"/>
      <c r="N37" s="3"/>
      <c r="O37" s="37"/>
      <c r="P37" s="3"/>
      <c r="Q37" s="40"/>
      <c r="R37" s="40"/>
      <c r="S37" s="40"/>
      <c r="T37" s="40"/>
      <c r="U37" s="37"/>
      <c r="V37" s="37"/>
      <c r="W37" s="37"/>
      <c r="X37" s="37"/>
      <c r="Y37" s="37"/>
      <c r="Z37" s="37"/>
      <c r="AA37" s="23"/>
      <c r="AB37" s="41"/>
      <c r="AC37" s="86"/>
      <c r="AD37" s="23"/>
      <c r="AE37" s="41"/>
      <c r="AF37" s="37"/>
      <c r="AG37" s="41"/>
      <c r="AH37" s="41"/>
      <c r="AI37" s="41"/>
    </row>
    <row r="38" spans="2:35" ht="19.5" customHeight="1" thickTop="1" x14ac:dyDescent="0.3">
      <c r="B38" s="399"/>
      <c r="C38" s="404"/>
      <c r="D38" s="33" t="s">
        <v>76</v>
      </c>
      <c r="E38" s="33" t="e">
        <f>D38+7</f>
        <v>#VALUE!</v>
      </c>
      <c r="F38" s="34" t="e">
        <f>E38+5</f>
        <v>#VALUE!</v>
      </c>
      <c r="G38" s="69"/>
      <c r="H38" s="72"/>
      <c r="I38" s="219" t="e">
        <f>F38</f>
        <v>#VALUE!</v>
      </c>
      <c r="J38" s="84"/>
      <c r="K38" s="68"/>
      <c r="L38" s="72"/>
      <c r="M38" s="72"/>
      <c r="N38" s="1"/>
      <c r="O38" s="39"/>
      <c r="P38" s="85" t="s">
        <v>77</v>
      </c>
      <c r="Q38" s="190" t="s">
        <v>76</v>
      </c>
      <c r="R38" s="39" t="e">
        <f>Q38+7</f>
        <v>#VALUE!</v>
      </c>
      <c r="S38" s="39" t="e">
        <f>R38+5</f>
        <v>#VALUE!</v>
      </c>
      <c r="T38" s="39" t="e">
        <f t="shared" ref="T38:U40" si="4">S38+28</f>
        <v>#VALUE!</v>
      </c>
      <c r="U38" s="39" t="e">
        <f t="shared" si="4"/>
        <v>#VALUE!</v>
      </c>
      <c r="V38" s="39" t="e">
        <f t="shared" ref="V38:W40" si="5">U38+7</f>
        <v>#VALUE!</v>
      </c>
      <c r="W38" s="39" t="e">
        <f t="shared" si="5"/>
        <v>#VALUE!</v>
      </c>
      <c r="X38" s="39" t="e">
        <f t="shared" ref="X38:Y40" si="6">W38+28</f>
        <v>#VALUE!</v>
      </c>
      <c r="Y38" s="39" t="e">
        <f t="shared" si="6"/>
        <v>#VALUE!</v>
      </c>
      <c r="Z38" s="39" t="e">
        <f>Y38+7</f>
        <v>#VALUE!</v>
      </c>
      <c r="AA38" s="237" t="e">
        <f>Z38+14</f>
        <v>#VALUE!</v>
      </c>
      <c r="AB38" s="39" t="e">
        <f>AA38+7</f>
        <v>#VALUE!</v>
      </c>
      <c r="AC38" s="87"/>
      <c r="AD38" s="237" t="e">
        <f>AB38+3</f>
        <v>#VALUE!</v>
      </c>
      <c r="AE38" s="39" t="e">
        <f t="shared" ref="AE38:AF40" si="7">AD38+7</f>
        <v>#VALUE!</v>
      </c>
      <c r="AF38" s="39" t="e">
        <f t="shared" si="7"/>
        <v>#VALUE!</v>
      </c>
      <c r="AG38" s="39" t="e">
        <f>AF38+14</f>
        <v>#VALUE!</v>
      </c>
      <c r="AH38" s="39" t="e">
        <f>AG38+360</f>
        <v>#VALUE!</v>
      </c>
      <c r="AI38" s="73"/>
    </row>
    <row r="39" spans="2:35" ht="19.5" customHeight="1" x14ac:dyDescent="0.3">
      <c r="B39" s="410"/>
      <c r="C39" s="402"/>
      <c r="D39" s="33" t="s">
        <v>76</v>
      </c>
      <c r="E39" s="33" t="e">
        <f>D39+7</f>
        <v>#VALUE!</v>
      </c>
      <c r="F39" s="34" t="e">
        <f>E39+5</f>
        <v>#VALUE!</v>
      </c>
      <c r="G39" s="69"/>
      <c r="H39" s="72"/>
      <c r="I39" s="219" t="e">
        <f>F39</f>
        <v>#VALUE!</v>
      </c>
      <c r="J39" s="84"/>
      <c r="K39" s="68"/>
      <c r="L39" s="72"/>
      <c r="M39" s="72"/>
      <c r="N39" s="1"/>
      <c r="O39" s="39"/>
      <c r="P39" s="7" t="s">
        <v>78</v>
      </c>
      <c r="Q39" s="190" t="str">
        <f>D39</f>
        <v>Insert date</v>
      </c>
      <c r="R39" s="39" t="e">
        <f>Q39+7</f>
        <v>#VALUE!</v>
      </c>
      <c r="S39" s="39" t="e">
        <f>R39+5</f>
        <v>#VALUE!</v>
      </c>
      <c r="T39" s="39" t="e">
        <f t="shared" si="4"/>
        <v>#VALUE!</v>
      </c>
      <c r="U39" s="39" t="e">
        <f t="shared" si="4"/>
        <v>#VALUE!</v>
      </c>
      <c r="V39" s="39" t="e">
        <f t="shared" si="5"/>
        <v>#VALUE!</v>
      </c>
      <c r="W39" s="39" t="e">
        <f t="shared" si="5"/>
        <v>#VALUE!</v>
      </c>
      <c r="X39" s="39" t="e">
        <f t="shared" si="6"/>
        <v>#VALUE!</v>
      </c>
      <c r="Y39" s="39" t="e">
        <f t="shared" si="6"/>
        <v>#VALUE!</v>
      </c>
      <c r="Z39" s="39" t="e">
        <f>Y39+7</f>
        <v>#VALUE!</v>
      </c>
      <c r="AA39" s="237" t="e">
        <f>Z39+14</f>
        <v>#VALUE!</v>
      </c>
      <c r="AB39" s="39" t="e">
        <f>AA39+7</f>
        <v>#VALUE!</v>
      </c>
      <c r="AC39" s="87"/>
      <c r="AD39" s="237" t="e">
        <f>AB39+3</f>
        <v>#VALUE!</v>
      </c>
      <c r="AE39" s="39" t="e">
        <f t="shared" si="7"/>
        <v>#VALUE!</v>
      </c>
      <c r="AF39" s="39" t="e">
        <f t="shared" si="7"/>
        <v>#VALUE!</v>
      </c>
      <c r="AG39" s="39" t="e">
        <f>AF39+14</f>
        <v>#VALUE!</v>
      </c>
      <c r="AH39" s="39" t="e">
        <f>AG39+360</f>
        <v>#VALUE!</v>
      </c>
      <c r="AI39" s="45"/>
    </row>
    <row r="40" spans="2:35" ht="19.5" customHeight="1" thickBot="1" x14ac:dyDescent="0.35">
      <c r="B40" s="410"/>
      <c r="C40" s="402"/>
      <c r="D40" s="33" t="s">
        <v>76</v>
      </c>
      <c r="E40" s="33" t="e">
        <f>D40+7</f>
        <v>#VALUE!</v>
      </c>
      <c r="F40" s="34" t="e">
        <f>E40+5</f>
        <v>#VALUE!</v>
      </c>
      <c r="G40" s="69"/>
      <c r="H40" s="72"/>
      <c r="I40" s="219" t="e">
        <f>F40</f>
        <v>#VALUE!</v>
      </c>
      <c r="J40" s="84"/>
      <c r="K40" s="68"/>
      <c r="L40" s="72"/>
      <c r="M40" s="72"/>
      <c r="N40" s="1"/>
      <c r="O40" s="39"/>
      <c r="P40" s="7" t="s">
        <v>79</v>
      </c>
      <c r="Q40" s="39" t="str">
        <f>D40</f>
        <v>Insert date</v>
      </c>
      <c r="R40" s="39" t="e">
        <f>Q40+7</f>
        <v>#VALUE!</v>
      </c>
      <c r="S40" s="39" t="e">
        <f>R40+5</f>
        <v>#VALUE!</v>
      </c>
      <c r="T40" s="39" t="e">
        <f t="shared" si="4"/>
        <v>#VALUE!</v>
      </c>
      <c r="U40" s="39" t="e">
        <f t="shared" si="4"/>
        <v>#VALUE!</v>
      </c>
      <c r="V40" s="35" t="e">
        <f t="shared" si="5"/>
        <v>#VALUE!</v>
      </c>
      <c r="W40" s="35" t="e">
        <f t="shared" si="5"/>
        <v>#VALUE!</v>
      </c>
      <c r="X40" s="35" t="e">
        <f t="shared" si="6"/>
        <v>#VALUE!</v>
      </c>
      <c r="Y40" s="35" t="e">
        <f t="shared" si="6"/>
        <v>#VALUE!</v>
      </c>
      <c r="Z40" s="35" t="e">
        <f>Y40+7</f>
        <v>#VALUE!</v>
      </c>
      <c r="AA40" s="33" t="e">
        <f>Z40+14</f>
        <v>#VALUE!</v>
      </c>
      <c r="AB40" s="33" t="e">
        <f>AA40+7</f>
        <v>#VALUE!</v>
      </c>
      <c r="AC40" s="88"/>
      <c r="AD40" s="33" t="e">
        <f>AB40+3</f>
        <v>#VALUE!</v>
      </c>
      <c r="AE40" s="33" t="e">
        <f t="shared" si="7"/>
        <v>#VALUE!</v>
      </c>
      <c r="AF40" s="35" t="e">
        <f t="shared" si="7"/>
        <v>#VALUE!</v>
      </c>
      <c r="AG40" s="33" t="e">
        <f>AF40+14</f>
        <v>#VALUE!</v>
      </c>
      <c r="AH40" s="33" t="e">
        <f>AG40+360</f>
        <v>#VALUE!</v>
      </c>
      <c r="AI40" s="45"/>
    </row>
    <row r="41" spans="2:35" ht="19.5" customHeight="1" thickTop="1" x14ac:dyDescent="0.3">
      <c r="B41" s="410"/>
      <c r="C41" s="402"/>
      <c r="D41" s="33"/>
      <c r="E41" s="33"/>
      <c r="F41" s="34"/>
      <c r="G41" s="69"/>
      <c r="H41" s="72"/>
      <c r="I41" s="72"/>
      <c r="J41" s="84"/>
      <c r="K41" s="68"/>
      <c r="L41" s="72"/>
      <c r="M41" s="72"/>
      <c r="N41" s="1"/>
      <c r="O41" s="39"/>
      <c r="P41" s="85" t="s">
        <v>80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43"/>
      <c r="AB41" s="39"/>
      <c r="AC41" s="87"/>
      <c r="AD41" s="43"/>
      <c r="AE41" s="39"/>
      <c r="AF41" s="39"/>
      <c r="AG41" s="39"/>
      <c r="AH41" s="39"/>
      <c r="AI41" s="73"/>
    </row>
    <row r="42" spans="2:35" ht="19.5" customHeight="1" x14ac:dyDescent="0.3">
      <c r="B42" s="410"/>
      <c r="C42" s="402"/>
      <c r="D42" s="35"/>
      <c r="E42" s="35"/>
      <c r="F42" s="36"/>
      <c r="G42" s="70"/>
      <c r="H42" s="1"/>
      <c r="I42" s="1"/>
      <c r="J42" s="84"/>
      <c r="K42" s="68"/>
      <c r="L42" s="72"/>
      <c r="M42" s="72"/>
      <c r="N42" s="1"/>
      <c r="O42" s="35"/>
      <c r="P42" s="7" t="s">
        <v>79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44"/>
      <c r="AB42" s="33"/>
      <c r="AC42" s="88"/>
      <c r="AD42" s="44"/>
      <c r="AE42" s="33"/>
      <c r="AF42" s="35"/>
      <c r="AG42" s="33"/>
      <c r="AH42" s="33"/>
      <c r="AI42" s="33"/>
    </row>
    <row r="43" spans="2:35" ht="19.5" customHeight="1" thickBot="1" x14ac:dyDescent="0.3">
      <c r="B43" s="3"/>
      <c r="C43" s="3"/>
      <c r="D43" s="37"/>
      <c r="E43" s="37"/>
      <c r="F43" s="37"/>
      <c r="G43" s="71"/>
      <c r="H43" s="3"/>
      <c r="I43" s="3"/>
      <c r="J43" s="86"/>
      <c r="K43" s="3"/>
      <c r="L43" s="198"/>
      <c r="M43" s="3"/>
      <c r="N43" s="3"/>
      <c r="O43" s="37"/>
      <c r="P43" s="3"/>
      <c r="Q43" s="40"/>
      <c r="R43" s="40"/>
      <c r="S43" s="40"/>
      <c r="T43" s="40"/>
      <c r="U43" s="37"/>
      <c r="V43" s="37"/>
      <c r="W43" s="37"/>
      <c r="X43" s="37"/>
      <c r="Y43" s="37"/>
      <c r="Z43" s="37"/>
      <c r="AA43" s="23"/>
      <c r="AB43" s="41"/>
      <c r="AC43" s="86"/>
      <c r="AD43" s="23"/>
      <c r="AE43" s="41"/>
      <c r="AF43" s="37"/>
      <c r="AG43" s="41"/>
      <c r="AH43" s="41"/>
      <c r="AI43" s="41"/>
    </row>
    <row r="44" spans="2:35" ht="19.5" customHeight="1" thickTop="1" thickBot="1" x14ac:dyDescent="0.35">
      <c r="B44" s="409"/>
      <c r="C44" s="401"/>
      <c r="D44" s="90" t="s">
        <v>76</v>
      </c>
      <c r="E44" s="190" t="e">
        <f>D44+7</f>
        <v>#VALUE!</v>
      </c>
      <c r="F44" s="190" t="e">
        <f>E44+5</f>
        <v>#VALUE!</v>
      </c>
      <c r="G44" s="204" t="s">
        <v>81</v>
      </c>
      <c r="H44" s="72"/>
      <c r="I44" s="219" t="e">
        <f>F44</f>
        <v>#VALUE!</v>
      </c>
      <c r="J44" s="84"/>
      <c r="K44" s="68"/>
      <c r="L44" s="72"/>
      <c r="M44" s="72"/>
      <c r="N44" s="1"/>
      <c r="O44" s="39"/>
      <c r="P44" s="85" t="s">
        <v>77</v>
      </c>
      <c r="Q44" s="190" t="str">
        <f>D44</f>
        <v>Insert date</v>
      </c>
      <c r="R44" s="190" t="e">
        <f>Q44+7</f>
        <v>#VALUE!</v>
      </c>
      <c r="S44" s="190" t="e">
        <f>R44+5</f>
        <v>#VALUE!</v>
      </c>
      <c r="T44" s="190" t="e">
        <f t="shared" ref="T44:U46" si="8">S44+28</f>
        <v>#VALUE!</v>
      </c>
      <c r="U44" s="190" t="e">
        <f t="shared" si="8"/>
        <v>#VALUE!</v>
      </c>
      <c r="V44" s="190" t="e">
        <f t="shared" ref="V44:W46" si="9">U44+7</f>
        <v>#VALUE!</v>
      </c>
      <c r="W44" s="190" t="e">
        <f t="shared" si="9"/>
        <v>#VALUE!</v>
      </c>
      <c r="X44" s="190" t="e">
        <f t="shared" ref="X44:Y46" si="10">W44+28</f>
        <v>#VALUE!</v>
      </c>
      <c r="Y44" s="190" t="e">
        <f t="shared" si="10"/>
        <v>#VALUE!</v>
      </c>
      <c r="Z44" s="190" t="e">
        <f>Y44+7</f>
        <v>#VALUE!</v>
      </c>
      <c r="AA44" s="190" t="e">
        <f>Z44+14</f>
        <v>#VALUE!</v>
      </c>
      <c r="AB44" s="190" t="e">
        <f>AA44+7</f>
        <v>#VALUE!</v>
      </c>
      <c r="AC44" s="212"/>
      <c r="AD44" s="213" t="e">
        <f>AB44+3</f>
        <v>#VALUE!</v>
      </c>
      <c r="AE44" s="205" t="e">
        <f t="shared" ref="AE44:AF46" si="11">AD44+7</f>
        <v>#VALUE!</v>
      </c>
      <c r="AF44" s="205" t="e">
        <f t="shared" si="11"/>
        <v>#VALUE!</v>
      </c>
      <c r="AG44" s="205" t="e">
        <f>AF44+14</f>
        <v>#VALUE!</v>
      </c>
      <c r="AH44" s="205" t="e">
        <f>AG44+360</f>
        <v>#VALUE!</v>
      </c>
      <c r="AI44" s="73"/>
    </row>
    <row r="45" spans="2:35" ht="19.5" customHeight="1" thickTop="1" thickBot="1" x14ac:dyDescent="0.35">
      <c r="B45" s="410"/>
      <c r="C45" s="402"/>
      <c r="D45" s="90" t="s">
        <v>76</v>
      </c>
      <c r="E45" s="190" t="e">
        <f>D45+7</f>
        <v>#VALUE!</v>
      </c>
      <c r="F45" s="190" t="e">
        <f>E45+5</f>
        <v>#VALUE!</v>
      </c>
      <c r="G45" s="220" t="s">
        <v>81</v>
      </c>
      <c r="H45" s="72"/>
      <c r="I45" s="219" t="e">
        <f>F45</f>
        <v>#VALUE!</v>
      </c>
      <c r="J45" s="84"/>
      <c r="K45" s="68"/>
      <c r="L45" s="72"/>
      <c r="M45" s="72"/>
      <c r="N45" s="1"/>
      <c r="O45" s="39"/>
      <c r="P45" s="7" t="s">
        <v>78</v>
      </c>
      <c r="Q45" s="190" t="str">
        <f>D45</f>
        <v>Insert date</v>
      </c>
      <c r="R45" s="190" t="e">
        <f>Q45+7</f>
        <v>#VALUE!</v>
      </c>
      <c r="S45" s="190" t="e">
        <f>R45+5</f>
        <v>#VALUE!</v>
      </c>
      <c r="T45" s="190" t="e">
        <f t="shared" si="8"/>
        <v>#VALUE!</v>
      </c>
      <c r="U45" s="190" t="e">
        <f t="shared" si="8"/>
        <v>#VALUE!</v>
      </c>
      <c r="V45" s="190" t="e">
        <f t="shared" si="9"/>
        <v>#VALUE!</v>
      </c>
      <c r="W45" s="190" t="e">
        <f t="shared" si="9"/>
        <v>#VALUE!</v>
      </c>
      <c r="X45" s="190" t="e">
        <f t="shared" si="10"/>
        <v>#VALUE!</v>
      </c>
      <c r="Y45" s="190" t="e">
        <f t="shared" si="10"/>
        <v>#VALUE!</v>
      </c>
      <c r="Z45" s="190" t="e">
        <f>Y45+7</f>
        <v>#VALUE!</v>
      </c>
      <c r="AA45" s="190" t="e">
        <f>Z45+14</f>
        <v>#VALUE!</v>
      </c>
      <c r="AB45" s="190" t="e">
        <f>AA45+7</f>
        <v>#VALUE!</v>
      </c>
      <c r="AC45" s="196"/>
      <c r="AD45" s="190" t="e">
        <f>AB45+3</f>
        <v>#VALUE!</v>
      </c>
      <c r="AE45" s="190" t="e">
        <f t="shared" si="11"/>
        <v>#VALUE!</v>
      </c>
      <c r="AF45" s="190" t="e">
        <f t="shared" si="11"/>
        <v>#VALUE!</v>
      </c>
      <c r="AG45" s="190" t="e">
        <f>AF45+14</f>
        <v>#VALUE!</v>
      </c>
      <c r="AH45" s="190" t="e">
        <f>AG45+360</f>
        <v>#VALUE!</v>
      </c>
      <c r="AI45" s="73"/>
    </row>
    <row r="46" spans="2:35" ht="19.5" customHeight="1" thickTop="1" x14ac:dyDescent="0.3">
      <c r="B46" s="400"/>
      <c r="C46" s="403"/>
      <c r="D46" s="90" t="s">
        <v>76</v>
      </c>
      <c r="E46" s="33" t="e">
        <f>D46+7</f>
        <v>#VALUE!</v>
      </c>
      <c r="F46" s="34" t="e">
        <f>E46+5</f>
        <v>#VALUE!</v>
      </c>
      <c r="G46" s="69" t="s">
        <v>81</v>
      </c>
      <c r="H46" s="72"/>
      <c r="I46" s="219" t="e">
        <f>F46</f>
        <v>#VALUE!</v>
      </c>
      <c r="J46" s="84"/>
      <c r="K46" s="68"/>
      <c r="L46" s="72"/>
      <c r="M46" s="72"/>
      <c r="N46" s="1"/>
      <c r="O46" s="39"/>
      <c r="P46" s="7" t="s">
        <v>79</v>
      </c>
      <c r="Q46" s="39" t="str">
        <f>D46</f>
        <v>Insert date</v>
      </c>
      <c r="R46" s="39" t="e">
        <f>Q46+7</f>
        <v>#VALUE!</v>
      </c>
      <c r="S46" s="39" t="e">
        <f>R46+5</f>
        <v>#VALUE!</v>
      </c>
      <c r="T46" s="39" t="e">
        <f t="shared" si="8"/>
        <v>#VALUE!</v>
      </c>
      <c r="U46" s="39" t="e">
        <f t="shared" si="8"/>
        <v>#VALUE!</v>
      </c>
      <c r="V46" s="39" t="e">
        <f t="shared" si="9"/>
        <v>#VALUE!</v>
      </c>
      <c r="W46" s="39" t="e">
        <f t="shared" si="9"/>
        <v>#VALUE!</v>
      </c>
      <c r="X46" s="39" t="e">
        <f t="shared" si="10"/>
        <v>#VALUE!</v>
      </c>
      <c r="Y46" s="39" t="e">
        <f t="shared" si="10"/>
        <v>#VALUE!</v>
      </c>
      <c r="Z46" s="39" t="e">
        <f>Y46+7</f>
        <v>#VALUE!</v>
      </c>
      <c r="AA46" s="39" t="e">
        <f>Z46+14</f>
        <v>#VALUE!</v>
      </c>
      <c r="AB46" s="39" t="e">
        <f>AA46+7</f>
        <v>#VALUE!</v>
      </c>
      <c r="AC46" s="87"/>
      <c r="AD46" s="39" t="e">
        <f>AB46+3</f>
        <v>#VALUE!</v>
      </c>
      <c r="AE46" s="39" t="e">
        <f t="shared" si="11"/>
        <v>#VALUE!</v>
      </c>
      <c r="AF46" s="39" t="e">
        <f t="shared" si="11"/>
        <v>#VALUE!</v>
      </c>
      <c r="AG46" s="39" t="e">
        <f>AF46+14</f>
        <v>#VALUE!</v>
      </c>
      <c r="AH46" s="39" t="e">
        <f>AG46+360</f>
        <v>#VALUE!</v>
      </c>
      <c r="AI46" s="73"/>
    </row>
    <row r="47" spans="2:35" ht="19.5" customHeight="1" x14ac:dyDescent="0.25">
      <c r="B47" s="3"/>
      <c r="C47" s="3"/>
      <c r="D47" s="37"/>
      <c r="E47" s="37"/>
      <c r="F47" s="37"/>
      <c r="G47" s="71"/>
      <c r="H47" s="3"/>
      <c r="I47" s="3"/>
      <c r="J47" s="86"/>
      <c r="K47" s="3"/>
      <c r="L47" s="198"/>
      <c r="M47" s="3"/>
      <c r="N47" s="3"/>
      <c r="O47" s="37"/>
      <c r="P47" s="3"/>
      <c r="Q47" s="40"/>
      <c r="R47" s="40"/>
      <c r="S47" s="40"/>
      <c r="T47" s="40"/>
      <c r="U47" s="37"/>
      <c r="V47" s="37"/>
      <c r="W47" s="37"/>
      <c r="X47" s="37"/>
      <c r="Y47" s="37"/>
      <c r="Z47" s="37"/>
      <c r="AA47" s="23"/>
      <c r="AB47" s="41"/>
      <c r="AC47" s="86"/>
      <c r="AD47" s="23"/>
      <c r="AE47" s="41"/>
      <c r="AF47" s="37"/>
      <c r="AG47" s="41"/>
      <c r="AH47" s="41"/>
      <c r="AI47" s="41"/>
    </row>
    <row r="48" spans="2:35" ht="19.5" customHeight="1" x14ac:dyDescent="0.3">
      <c r="B48" s="389"/>
      <c r="C48" s="2"/>
      <c r="D48" s="90" t="s">
        <v>76</v>
      </c>
      <c r="E48" s="190" t="e">
        <f>D48+7</f>
        <v>#VALUE!</v>
      </c>
      <c r="F48" s="190" t="e">
        <f>E48+5</f>
        <v>#VALUE!</v>
      </c>
      <c r="G48" s="204" t="s">
        <v>81</v>
      </c>
      <c r="H48" s="72"/>
      <c r="I48" s="219" t="e">
        <f>F48</f>
        <v>#VALUE!</v>
      </c>
      <c r="J48" s="84"/>
      <c r="K48" s="68"/>
      <c r="L48" s="72"/>
      <c r="M48" s="72"/>
      <c r="N48" s="1"/>
      <c r="O48" s="35"/>
      <c r="P48" s="85" t="s">
        <v>77</v>
      </c>
      <c r="Q48" s="190" t="str">
        <f>D48</f>
        <v>Insert date</v>
      </c>
      <c r="R48" s="190" t="e">
        <f>Q48+7</f>
        <v>#VALUE!</v>
      </c>
      <c r="S48" s="190" t="e">
        <f>R48+5</f>
        <v>#VALUE!</v>
      </c>
      <c r="T48" s="190" t="e">
        <f t="shared" ref="T48:U50" si="12">S48+28</f>
        <v>#VALUE!</v>
      </c>
      <c r="U48" s="190" t="e">
        <f t="shared" si="12"/>
        <v>#VALUE!</v>
      </c>
      <c r="V48" s="190" t="e">
        <f t="shared" ref="V48:W50" si="13">U48+7</f>
        <v>#VALUE!</v>
      </c>
      <c r="W48" s="190" t="e">
        <f t="shared" si="13"/>
        <v>#VALUE!</v>
      </c>
      <c r="X48" s="190" t="e">
        <f t="shared" ref="X48:Y50" si="14">W48+28</f>
        <v>#VALUE!</v>
      </c>
      <c r="Y48" s="190" t="e">
        <f t="shared" si="14"/>
        <v>#VALUE!</v>
      </c>
      <c r="Z48" s="190" t="e">
        <f>Y48+7</f>
        <v>#VALUE!</v>
      </c>
      <c r="AA48" s="190" t="e">
        <f>Z48+14</f>
        <v>#VALUE!</v>
      </c>
      <c r="AB48" s="190" t="e">
        <f>AA48+7</f>
        <v>#VALUE!</v>
      </c>
      <c r="AC48" s="212"/>
      <c r="AD48" s="213" t="e">
        <f>AB48+3</f>
        <v>#VALUE!</v>
      </c>
      <c r="AE48" s="205" t="e">
        <f t="shared" ref="AE48:AF50" si="15">AD48+7</f>
        <v>#VALUE!</v>
      </c>
      <c r="AF48" s="205" t="e">
        <f t="shared" si="15"/>
        <v>#VALUE!</v>
      </c>
      <c r="AG48" s="205" t="e">
        <f>AF48+14</f>
        <v>#VALUE!</v>
      </c>
      <c r="AH48" s="205" t="e">
        <f>AG48+360</f>
        <v>#VALUE!</v>
      </c>
      <c r="AI48" s="33"/>
    </row>
    <row r="49" spans="2:35" ht="19.5" customHeight="1" x14ac:dyDescent="0.3">
      <c r="B49" s="390"/>
      <c r="C49" s="2"/>
      <c r="D49" s="90" t="s">
        <v>76</v>
      </c>
      <c r="E49" s="190" t="e">
        <f>D49+7</f>
        <v>#VALUE!</v>
      </c>
      <c r="F49" s="190" t="e">
        <f>E49+5</f>
        <v>#VALUE!</v>
      </c>
      <c r="G49" s="220" t="s">
        <v>81</v>
      </c>
      <c r="H49" s="72"/>
      <c r="I49" s="219" t="e">
        <f>F49</f>
        <v>#VALUE!</v>
      </c>
      <c r="J49" s="84"/>
      <c r="K49" s="68"/>
      <c r="L49" s="72"/>
      <c r="M49" s="72"/>
      <c r="N49" s="1"/>
      <c r="O49" s="35"/>
      <c r="P49" s="7" t="s">
        <v>78</v>
      </c>
      <c r="Q49" s="190" t="str">
        <f>D49</f>
        <v>Insert date</v>
      </c>
      <c r="R49" s="190" t="e">
        <f>Q49+7</f>
        <v>#VALUE!</v>
      </c>
      <c r="S49" s="190" t="e">
        <f>R49+5</f>
        <v>#VALUE!</v>
      </c>
      <c r="T49" s="190" t="e">
        <f t="shared" si="12"/>
        <v>#VALUE!</v>
      </c>
      <c r="U49" s="190" t="e">
        <f t="shared" si="12"/>
        <v>#VALUE!</v>
      </c>
      <c r="V49" s="190" t="e">
        <f t="shared" si="13"/>
        <v>#VALUE!</v>
      </c>
      <c r="W49" s="190" t="e">
        <f t="shared" si="13"/>
        <v>#VALUE!</v>
      </c>
      <c r="X49" s="190" t="e">
        <f t="shared" si="14"/>
        <v>#VALUE!</v>
      </c>
      <c r="Y49" s="190" t="e">
        <f t="shared" si="14"/>
        <v>#VALUE!</v>
      </c>
      <c r="Z49" s="190" t="e">
        <f>Y49+7</f>
        <v>#VALUE!</v>
      </c>
      <c r="AA49" s="190" t="e">
        <f>Z49+14</f>
        <v>#VALUE!</v>
      </c>
      <c r="AB49" s="190" t="e">
        <f>AA49+7</f>
        <v>#VALUE!</v>
      </c>
      <c r="AC49" s="196"/>
      <c r="AD49" s="190" t="e">
        <f>AB49+3</f>
        <v>#VALUE!</v>
      </c>
      <c r="AE49" s="190" t="e">
        <f t="shared" si="15"/>
        <v>#VALUE!</v>
      </c>
      <c r="AF49" s="190" t="e">
        <f t="shared" si="15"/>
        <v>#VALUE!</v>
      </c>
      <c r="AG49" s="190" t="e">
        <f>AF49+14</f>
        <v>#VALUE!</v>
      </c>
      <c r="AH49" s="190" t="e">
        <f>AG49+360</f>
        <v>#VALUE!</v>
      </c>
      <c r="AI49" s="33"/>
    </row>
    <row r="50" spans="2:35" ht="19.5" customHeight="1" x14ac:dyDescent="0.3">
      <c r="B50" s="391"/>
      <c r="C50" s="2"/>
      <c r="D50" s="90" t="s">
        <v>76</v>
      </c>
      <c r="E50" s="33" t="e">
        <f>D50+7</f>
        <v>#VALUE!</v>
      </c>
      <c r="F50" s="34" t="e">
        <f>E50+5</f>
        <v>#VALUE!</v>
      </c>
      <c r="G50" s="69" t="s">
        <v>81</v>
      </c>
      <c r="H50" s="72"/>
      <c r="I50" s="219" t="e">
        <f>F50</f>
        <v>#VALUE!</v>
      </c>
      <c r="J50" s="84"/>
      <c r="K50" s="68"/>
      <c r="L50" s="72"/>
      <c r="M50" s="72"/>
      <c r="N50" s="1"/>
      <c r="O50" s="35"/>
      <c r="P50" s="7" t="s">
        <v>79</v>
      </c>
      <c r="Q50" s="39" t="str">
        <f>D50</f>
        <v>Insert date</v>
      </c>
      <c r="R50" s="39" t="e">
        <f>Q50+7</f>
        <v>#VALUE!</v>
      </c>
      <c r="S50" s="39" t="e">
        <f>R50+5</f>
        <v>#VALUE!</v>
      </c>
      <c r="T50" s="39" t="e">
        <f t="shared" si="12"/>
        <v>#VALUE!</v>
      </c>
      <c r="U50" s="39" t="e">
        <f t="shared" si="12"/>
        <v>#VALUE!</v>
      </c>
      <c r="V50" s="39" t="e">
        <f t="shared" si="13"/>
        <v>#VALUE!</v>
      </c>
      <c r="W50" s="39" t="e">
        <f t="shared" si="13"/>
        <v>#VALUE!</v>
      </c>
      <c r="X50" s="39" t="e">
        <f t="shared" si="14"/>
        <v>#VALUE!</v>
      </c>
      <c r="Y50" s="39" t="e">
        <f t="shared" si="14"/>
        <v>#VALUE!</v>
      </c>
      <c r="Z50" s="39" t="e">
        <f>Y50+7</f>
        <v>#VALUE!</v>
      </c>
      <c r="AA50" s="39" t="e">
        <f>Z50+14</f>
        <v>#VALUE!</v>
      </c>
      <c r="AB50" s="39" t="e">
        <f>AA50+7</f>
        <v>#VALUE!</v>
      </c>
      <c r="AC50" s="87"/>
      <c r="AD50" s="39" t="e">
        <f>AB50+3</f>
        <v>#VALUE!</v>
      </c>
      <c r="AE50" s="39" t="e">
        <f t="shared" si="15"/>
        <v>#VALUE!</v>
      </c>
      <c r="AF50" s="39" t="e">
        <f t="shared" si="15"/>
        <v>#VALUE!</v>
      </c>
      <c r="AG50" s="39" t="e">
        <f>AF50+14</f>
        <v>#VALUE!</v>
      </c>
      <c r="AH50" s="39" t="e">
        <f>AG50+360</f>
        <v>#VALUE!</v>
      </c>
      <c r="AI50" s="33"/>
    </row>
    <row r="51" spans="2:35" ht="19.5" customHeight="1" x14ac:dyDescent="0.25">
      <c r="B51" s="3"/>
      <c r="C51" s="3"/>
      <c r="D51" s="37"/>
      <c r="E51" s="37"/>
      <c r="F51" s="37"/>
      <c r="G51" s="71"/>
      <c r="H51" s="3"/>
      <c r="I51" s="3"/>
      <c r="J51" s="86"/>
      <c r="K51" s="3"/>
      <c r="L51" s="198"/>
      <c r="M51" s="3"/>
      <c r="N51" s="3"/>
      <c r="O51" s="37"/>
      <c r="P51" s="3"/>
      <c r="Q51" s="40"/>
      <c r="R51" s="40"/>
      <c r="S51" s="40"/>
      <c r="T51" s="40"/>
      <c r="U51" s="37"/>
      <c r="V51" s="37"/>
      <c r="W51" s="37"/>
      <c r="X51" s="37"/>
      <c r="Y51" s="37"/>
      <c r="Z51" s="37"/>
      <c r="AA51" s="23"/>
      <c r="AB51" s="41"/>
      <c r="AC51" s="86"/>
      <c r="AD51" s="23"/>
      <c r="AE51" s="41"/>
      <c r="AF51" s="37"/>
      <c r="AG51" s="41"/>
      <c r="AH51" s="41"/>
      <c r="AI51" s="41"/>
    </row>
    <row r="52" spans="2:35" ht="19.5" customHeight="1" x14ac:dyDescent="0.3">
      <c r="B52" s="389"/>
      <c r="C52" s="2"/>
      <c r="D52" s="90" t="s">
        <v>76</v>
      </c>
      <c r="E52" s="190" t="e">
        <f>D52+7</f>
        <v>#VALUE!</v>
      </c>
      <c r="F52" s="190" t="e">
        <f>E52+5</f>
        <v>#VALUE!</v>
      </c>
      <c r="G52" s="204" t="s">
        <v>81</v>
      </c>
      <c r="H52" s="72"/>
      <c r="I52" s="219" t="e">
        <f>F52</f>
        <v>#VALUE!</v>
      </c>
      <c r="J52" s="84"/>
      <c r="K52" s="68"/>
      <c r="L52" s="72"/>
      <c r="M52" s="72"/>
      <c r="N52" s="1"/>
      <c r="O52" s="35"/>
      <c r="P52" s="85" t="s">
        <v>77</v>
      </c>
      <c r="Q52" s="190" t="str">
        <f>D52</f>
        <v>Insert date</v>
      </c>
      <c r="R52" s="190" t="e">
        <f>Q52+7</f>
        <v>#VALUE!</v>
      </c>
      <c r="S52" s="190" t="e">
        <f>R52+5</f>
        <v>#VALUE!</v>
      </c>
      <c r="T52" s="190" t="e">
        <f t="shared" ref="T52:U54" si="16">S52+28</f>
        <v>#VALUE!</v>
      </c>
      <c r="U52" s="190" t="e">
        <f t="shared" si="16"/>
        <v>#VALUE!</v>
      </c>
      <c r="V52" s="190" t="e">
        <f t="shared" ref="V52:W54" si="17">U52+7</f>
        <v>#VALUE!</v>
      </c>
      <c r="W52" s="190" t="e">
        <f t="shared" si="17"/>
        <v>#VALUE!</v>
      </c>
      <c r="X52" s="190" t="e">
        <f t="shared" ref="X52:Y54" si="18">W52+28</f>
        <v>#VALUE!</v>
      </c>
      <c r="Y52" s="190" t="e">
        <f t="shared" si="18"/>
        <v>#VALUE!</v>
      </c>
      <c r="Z52" s="190" t="e">
        <f>Y52+7</f>
        <v>#VALUE!</v>
      </c>
      <c r="AA52" s="190" t="e">
        <f>Z52+14</f>
        <v>#VALUE!</v>
      </c>
      <c r="AB52" s="190" t="e">
        <f>AA52+7</f>
        <v>#VALUE!</v>
      </c>
      <c r="AC52" s="212"/>
      <c r="AD52" s="213" t="e">
        <f>AB52+3</f>
        <v>#VALUE!</v>
      </c>
      <c r="AE52" s="205" t="e">
        <f t="shared" ref="AE52:AF54" si="19">AD52+7</f>
        <v>#VALUE!</v>
      </c>
      <c r="AF52" s="205" t="e">
        <f t="shared" si="19"/>
        <v>#VALUE!</v>
      </c>
      <c r="AG52" s="205" t="e">
        <f>AF52+14</f>
        <v>#VALUE!</v>
      </c>
      <c r="AH52" s="205" t="e">
        <f>AG52+360</f>
        <v>#VALUE!</v>
      </c>
      <c r="AI52" s="33"/>
    </row>
    <row r="53" spans="2:35" ht="19.5" customHeight="1" x14ac:dyDescent="0.3">
      <c r="B53" s="390"/>
      <c r="C53" s="2"/>
      <c r="D53" s="90" t="s">
        <v>76</v>
      </c>
      <c r="E53" s="190" t="e">
        <f>D53+7</f>
        <v>#VALUE!</v>
      </c>
      <c r="F53" s="190" t="e">
        <f>E53+5</f>
        <v>#VALUE!</v>
      </c>
      <c r="G53" s="220" t="s">
        <v>81</v>
      </c>
      <c r="H53" s="72"/>
      <c r="I53" s="219" t="e">
        <f>F53</f>
        <v>#VALUE!</v>
      </c>
      <c r="J53" s="84"/>
      <c r="K53" s="68"/>
      <c r="L53" s="72"/>
      <c r="M53" s="72"/>
      <c r="N53" s="1"/>
      <c r="O53" s="35"/>
      <c r="P53" s="7" t="s">
        <v>78</v>
      </c>
      <c r="Q53" s="190" t="str">
        <f>D53</f>
        <v>Insert date</v>
      </c>
      <c r="R53" s="190" t="e">
        <f>Q53+7</f>
        <v>#VALUE!</v>
      </c>
      <c r="S53" s="190" t="e">
        <f>R53+5</f>
        <v>#VALUE!</v>
      </c>
      <c r="T53" s="190" t="e">
        <f t="shared" si="16"/>
        <v>#VALUE!</v>
      </c>
      <c r="U53" s="190" t="e">
        <f t="shared" si="16"/>
        <v>#VALUE!</v>
      </c>
      <c r="V53" s="190" t="e">
        <f t="shared" si="17"/>
        <v>#VALUE!</v>
      </c>
      <c r="W53" s="190" t="e">
        <f t="shared" si="17"/>
        <v>#VALUE!</v>
      </c>
      <c r="X53" s="190" t="e">
        <f t="shared" si="18"/>
        <v>#VALUE!</v>
      </c>
      <c r="Y53" s="190" t="e">
        <f t="shared" si="18"/>
        <v>#VALUE!</v>
      </c>
      <c r="Z53" s="190" t="e">
        <f>Y53+7</f>
        <v>#VALUE!</v>
      </c>
      <c r="AA53" s="190" t="e">
        <f>Z53+14</f>
        <v>#VALUE!</v>
      </c>
      <c r="AB53" s="190" t="e">
        <f>AA53+7</f>
        <v>#VALUE!</v>
      </c>
      <c r="AC53" s="196"/>
      <c r="AD53" s="190" t="e">
        <f>AB53+3</f>
        <v>#VALUE!</v>
      </c>
      <c r="AE53" s="190" t="e">
        <f t="shared" si="19"/>
        <v>#VALUE!</v>
      </c>
      <c r="AF53" s="190" t="e">
        <f t="shared" si="19"/>
        <v>#VALUE!</v>
      </c>
      <c r="AG53" s="190" t="e">
        <f>AF53+14</f>
        <v>#VALUE!</v>
      </c>
      <c r="AH53" s="190" t="e">
        <f>AG53+360</f>
        <v>#VALUE!</v>
      </c>
      <c r="AI53" s="33"/>
    </row>
    <row r="54" spans="2:35" ht="19.5" customHeight="1" x14ac:dyDescent="0.3">
      <c r="B54" s="391"/>
      <c r="C54" s="2"/>
      <c r="D54" s="90" t="s">
        <v>76</v>
      </c>
      <c r="E54" s="33" t="e">
        <f>D54+7</f>
        <v>#VALUE!</v>
      </c>
      <c r="F54" s="34" t="e">
        <f>E54+5</f>
        <v>#VALUE!</v>
      </c>
      <c r="G54" s="69" t="s">
        <v>81</v>
      </c>
      <c r="H54" s="72"/>
      <c r="I54" s="219" t="e">
        <f>F54</f>
        <v>#VALUE!</v>
      </c>
      <c r="J54" s="84"/>
      <c r="K54" s="68"/>
      <c r="L54" s="72"/>
      <c r="M54" s="72"/>
      <c r="N54" s="1"/>
      <c r="O54" s="35"/>
      <c r="P54" s="7" t="s">
        <v>79</v>
      </c>
      <c r="Q54" s="39" t="str">
        <f>D54</f>
        <v>Insert date</v>
      </c>
      <c r="R54" s="39" t="e">
        <f>Q54+7</f>
        <v>#VALUE!</v>
      </c>
      <c r="S54" s="39" t="e">
        <f>R54+5</f>
        <v>#VALUE!</v>
      </c>
      <c r="T54" s="39" t="e">
        <f t="shared" si="16"/>
        <v>#VALUE!</v>
      </c>
      <c r="U54" s="39" t="e">
        <f t="shared" si="16"/>
        <v>#VALUE!</v>
      </c>
      <c r="V54" s="39" t="e">
        <f t="shared" si="17"/>
        <v>#VALUE!</v>
      </c>
      <c r="W54" s="39" t="e">
        <f t="shared" si="17"/>
        <v>#VALUE!</v>
      </c>
      <c r="X54" s="39" t="e">
        <f t="shared" si="18"/>
        <v>#VALUE!</v>
      </c>
      <c r="Y54" s="39" t="e">
        <f t="shared" si="18"/>
        <v>#VALUE!</v>
      </c>
      <c r="Z54" s="39" t="e">
        <f>Y54+7</f>
        <v>#VALUE!</v>
      </c>
      <c r="AA54" s="39" t="e">
        <f>Z54+14</f>
        <v>#VALUE!</v>
      </c>
      <c r="AB54" s="39" t="e">
        <f>AA54+7</f>
        <v>#VALUE!</v>
      </c>
      <c r="AC54" s="87"/>
      <c r="AD54" s="39" t="e">
        <f>AB54+3</f>
        <v>#VALUE!</v>
      </c>
      <c r="AE54" s="39" t="e">
        <f t="shared" si="19"/>
        <v>#VALUE!</v>
      </c>
      <c r="AF54" s="39" t="e">
        <f t="shared" si="19"/>
        <v>#VALUE!</v>
      </c>
      <c r="AG54" s="39" t="e">
        <f>AF54+14</f>
        <v>#VALUE!</v>
      </c>
      <c r="AH54" s="39" t="e">
        <f>AG54+360</f>
        <v>#VALUE!</v>
      </c>
      <c r="AI54" s="33"/>
    </row>
    <row r="55" spans="2:35" ht="19.5" customHeight="1" x14ac:dyDescent="0.25">
      <c r="B55" s="3"/>
      <c r="C55" s="3"/>
      <c r="D55" s="37"/>
      <c r="E55" s="37"/>
      <c r="F55" s="37"/>
      <c r="G55" s="71"/>
      <c r="H55" s="3"/>
      <c r="I55" s="3"/>
      <c r="J55" s="86"/>
      <c r="K55" s="3"/>
      <c r="L55" s="198"/>
      <c r="M55" s="3"/>
      <c r="N55" s="3"/>
      <c r="O55" s="37"/>
      <c r="P55" s="3"/>
      <c r="Q55" s="40"/>
      <c r="R55" s="40"/>
      <c r="S55" s="40"/>
      <c r="T55" s="40"/>
      <c r="U55" s="37"/>
      <c r="V55" s="37"/>
      <c r="W55" s="37"/>
      <c r="X55" s="37"/>
      <c r="Y55" s="37"/>
      <c r="Z55" s="37"/>
      <c r="AA55" s="23"/>
      <c r="AB55" s="41"/>
      <c r="AC55" s="86"/>
      <c r="AD55" s="23"/>
      <c r="AE55" s="41"/>
      <c r="AF55" s="37"/>
      <c r="AG55" s="41"/>
      <c r="AH55" s="41"/>
      <c r="AI55" s="41"/>
    </row>
    <row r="56" spans="2:35" ht="19.5" customHeight="1" x14ac:dyDescent="0.3">
      <c r="B56" s="389"/>
      <c r="C56" s="2"/>
      <c r="D56" s="90" t="s">
        <v>76</v>
      </c>
      <c r="E56" s="190" t="e">
        <f>D56+7</f>
        <v>#VALUE!</v>
      </c>
      <c r="F56" s="190" t="e">
        <f>E56+5</f>
        <v>#VALUE!</v>
      </c>
      <c r="G56" s="204" t="s">
        <v>81</v>
      </c>
      <c r="H56" s="72"/>
      <c r="I56" s="219" t="e">
        <f>F56</f>
        <v>#VALUE!</v>
      </c>
      <c r="J56" s="84"/>
      <c r="K56" s="68"/>
      <c r="L56" s="72"/>
      <c r="M56" s="72"/>
      <c r="N56" s="1"/>
      <c r="O56" s="35"/>
      <c r="P56" s="85" t="s">
        <v>77</v>
      </c>
      <c r="Q56" s="190" t="str">
        <f>D56</f>
        <v>Insert date</v>
      </c>
      <c r="R56" s="190" t="e">
        <f>Q56+7</f>
        <v>#VALUE!</v>
      </c>
      <c r="S56" s="190" t="e">
        <f>R56+5</f>
        <v>#VALUE!</v>
      </c>
      <c r="T56" s="190" t="e">
        <f t="shared" ref="T56:U58" si="20">S56+28</f>
        <v>#VALUE!</v>
      </c>
      <c r="U56" s="190" t="e">
        <f t="shared" si="20"/>
        <v>#VALUE!</v>
      </c>
      <c r="V56" s="190" t="e">
        <f t="shared" ref="V56:W58" si="21">U56+7</f>
        <v>#VALUE!</v>
      </c>
      <c r="W56" s="190" t="e">
        <f t="shared" si="21"/>
        <v>#VALUE!</v>
      </c>
      <c r="X56" s="190" t="e">
        <f t="shared" ref="X56:Y58" si="22">W56+28</f>
        <v>#VALUE!</v>
      </c>
      <c r="Y56" s="190" t="e">
        <f t="shared" si="22"/>
        <v>#VALUE!</v>
      </c>
      <c r="Z56" s="190" t="e">
        <f>Y56+7</f>
        <v>#VALUE!</v>
      </c>
      <c r="AA56" s="190" t="e">
        <f>Z56+14</f>
        <v>#VALUE!</v>
      </c>
      <c r="AB56" s="190" t="e">
        <f>AA56+7</f>
        <v>#VALUE!</v>
      </c>
      <c r="AC56" s="212"/>
      <c r="AD56" s="213" t="e">
        <f>AB56+3</f>
        <v>#VALUE!</v>
      </c>
      <c r="AE56" s="205" t="e">
        <f t="shared" ref="AE56:AF58" si="23">AD56+7</f>
        <v>#VALUE!</v>
      </c>
      <c r="AF56" s="205" t="e">
        <f t="shared" si="23"/>
        <v>#VALUE!</v>
      </c>
      <c r="AG56" s="205" t="e">
        <f>AF56+14</f>
        <v>#VALUE!</v>
      </c>
      <c r="AH56" s="205" t="e">
        <f>AG56+360</f>
        <v>#VALUE!</v>
      </c>
      <c r="AI56" s="33"/>
    </row>
    <row r="57" spans="2:35" ht="19.5" customHeight="1" x14ac:dyDescent="0.3">
      <c r="B57" s="390"/>
      <c r="C57" s="4"/>
      <c r="D57" s="90" t="s">
        <v>76</v>
      </c>
      <c r="E57" s="190" t="e">
        <f>D57+7</f>
        <v>#VALUE!</v>
      </c>
      <c r="F57" s="190" t="e">
        <f>E57+5</f>
        <v>#VALUE!</v>
      </c>
      <c r="G57" s="220" t="s">
        <v>81</v>
      </c>
      <c r="H57" s="72"/>
      <c r="I57" s="219" t="e">
        <f>F57</f>
        <v>#VALUE!</v>
      </c>
      <c r="J57" s="89"/>
      <c r="K57" s="68"/>
      <c r="L57" s="72"/>
      <c r="M57" s="72"/>
      <c r="N57" s="1"/>
      <c r="O57" s="38"/>
      <c r="P57" s="7" t="s">
        <v>78</v>
      </c>
      <c r="Q57" s="190" t="str">
        <f>D57</f>
        <v>Insert date</v>
      </c>
      <c r="R57" s="190" t="e">
        <f>Q57+7</f>
        <v>#VALUE!</v>
      </c>
      <c r="S57" s="190" t="e">
        <f>R57+5</f>
        <v>#VALUE!</v>
      </c>
      <c r="T57" s="190" t="e">
        <f t="shared" si="20"/>
        <v>#VALUE!</v>
      </c>
      <c r="U57" s="190" t="e">
        <f t="shared" si="20"/>
        <v>#VALUE!</v>
      </c>
      <c r="V57" s="190" t="e">
        <f t="shared" si="21"/>
        <v>#VALUE!</v>
      </c>
      <c r="W57" s="190" t="e">
        <f t="shared" si="21"/>
        <v>#VALUE!</v>
      </c>
      <c r="X57" s="190" t="e">
        <f t="shared" si="22"/>
        <v>#VALUE!</v>
      </c>
      <c r="Y57" s="190" t="e">
        <f t="shared" si="22"/>
        <v>#VALUE!</v>
      </c>
      <c r="Z57" s="190" t="e">
        <f>Y57+7</f>
        <v>#VALUE!</v>
      </c>
      <c r="AA57" s="190" t="e">
        <f>Z57+14</f>
        <v>#VALUE!</v>
      </c>
      <c r="AB57" s="190" t="e">
        <f>AA57+7</f>
        <v>#VALUE!</v>
      </c>
      <c r="AC57" s="196"/>
      <c r="AD57" s="190" t="e">
        <f>AB57+3</f>
        <v>#VALUE!</v>
      </c>
      <c r="AE57" s="190" t="e">
        <f t="shared" si="23"/>
        <v>#VALUE!</v>
      </c>
      <c r="AF57" s="190" t="e">
        <f t="shared" si="23"/>
        <v>#VALUE!</v>
      </c>
      <c r="AG57" s="190" t="e">
        <f>AF57+14</f>
        <v>#VALUE!</v>
      </c>
      <c r="AH57" s="190" t="e">
        <f>AG57+360</f>
        <v>#VALUE!</v>
      </c>
      <c r="AI57" s="222"/>
    </row>
    <row r="58" spans="2:35" ht="19.5" customHeight="1" thickBot="1" x14ac:dyDescent="0.35">
      <c r="B58" s="408"/>
      <c r="C58" s="4"/>
      <c r="D58" s="90" t="s">
        <v>76</v>
      </c>
      <c r="E58" s="33" t="e">
        <f>D58+7</f>
        <v>#VALUE!</v>
      </c>
      <c r="F58" s="34" t="e">
        <f>E58+5</f>
        <v>#VALUE!</v>
      </c>
      <c r="G58" s="69" t="s">
        <v>81</v>
      </c>
      <c r="H58" s="72"/>
      <c r="I58" s="219" t="e">
        <f>F58</f>
        <v>#VALUE!</v>
      </c>
      <c r="J58" s="89"/>
      <c r="K58" s="68"/>
      <c r="L58" s="72"/>
      <c r="M58" s="72"/>
      <c r="N58" s="1"/>
      <c r="O58" s="38"/>
      <c r="P58" s="7" t="s">
        <v>79</v>
      </c>
      <c r="Q58" s="39" t="str">
        <f>D58</f>
        <v>Insert date</v>
      </c>
      <c r="R58" s="39" t="e">
        <f>Q58+7</f>
        <v>#VALUE!</v>
      </c>
      <c r="S58" s="39" t="e">
        <f>R58+5</f>
        <v>#VALUE!</v>
      </c>
      <c r="T58" s="39" t="e">
        <f t="shared" si="20"/>
        <v>#VALUE!</v>
      </c>
      <c r="U58" s="39" t="e">
        <f t="shared" si="20"/>
        <v>#VALUE!</v>
      </c>
      <c r="V58" s="39" t="e">
        <f t="shared" si="21"/>
        <v>#VALUE!</v>
      </c>
      <c r="W58" s="39" t="e">
        <f t="shared" si="21"/>
        <v>#VALUE!</v>
      </c>
      <c r="X58" s="39" t="e">
        <f t="shared" si="22"/>
        <v>#VALUE!</v>
      </c>
      <c r="Y58" s="39" t="e">
        <f t="shared" si="22"/>
        <v>#VALUE!</v>
      </c>
      <c r="Z58" s="39" t="e">
        <f>Y58+7</f>
        <v>#VALUE!</v>
      </c>
      <c r="AA58" s="39" t="e">
        <f>Z58+14</f>
        <v>#VALUE!</v>
      </c>
      <c r="AB58" s="39" t="e">
        <f>AA58+7</f>
        <v>#VALUE!</v>
      </c>
      <c r="AC58" s="87"/>
      <c r="AD58" s="39" t="e">
        <f>AB58+3</f>
        <v>#VALUE!</v>
      </c>
      <c r="AE58" s="39" t="e">
        <f t="shared" si="23"/>
        <v>#VALUE!</v>
      </c>
      <c r="AF58" s="39" t="e">
        <f t="shared" si="23"/>
        <v>#VALUE!</v>
      </c>
      <c r="AG58" s="39" t="e">
        <f>AF58+14</f>
        <v>#VALUE!</v>
      </c>
      <c r="AH58" s="39" t="e">
        <f>AG58+360</f>
        <v>#VALUE!</v>
      </c>
      <c r="AI58" s="42"/>
    </row>
    <row r="59" spans="2:35" ht="19.5" customHeight="1" thickTop="1" x14ac:dyDescent="0.2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0"/>
      <c r="Q59" s="31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30"/>
    </row>
    <row r="60" spans="2:35" ht="19.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7"/>
      <c r="Q60" s="32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32"/>
    </row>
    <row r="61" spans="2:35" x14ac:dyDescent="0.25">
      <c r="B61" s="24"/>
    </row>
    <row r="62" spans="2:35" x14ac:dyDescent="0.25">
      <c r="B62" s="17" t="s">
        <v>82</v>
      </c>
      <c r="V62" s="14"/>
    </row>
    <row r="63" spans="2:35" x14ac:dyDescent="0.25">
      <c r="B63" s="59" t="s">
        <v>83</v>
      </c>
    </row>
    <row r="64" spans="2:35" x14ac:dyDescent="0.25">
      <c r="B64" s="54" t="s">
        <v>84</v>
      </c>
    </row>
    <row r="65" spans="2:10" x14ac:dyDescent="0.25">
      <c r="B65" s="54" t="s">
        <v>85</v>
      </c>
      <c r="I65" s="19" t="s">
        <v>81</v>
      </c>
      <c r="J65" s="19"/>
    </row>
  </sheetData>
  <sheetProtection formatCells="0" formatColumns="0" formatRows="0" insertHyperlinks="0" deleteColumns="0" deleteRows="0" sort="0" autoFilter="0"/>
  <protectedRanges>
    <protectedRange password="CA9C" sqref="B15" name="Range2_1"/>
    <protectedRange password="CF7A" sqref="C15" name="Range1_2"/>
  </protectedRanges>
  <mergeCells count="23">
    <mergeCell ref="L2:R2"/>
    <mergeCell ref="L3:R3"/>
    <mergeCell ref="D2:F2"/>
    <mergeCell ref="L21:R21"/>
    <mergeCell ref="D20:F20"/>
    <mergeCell ref="C34:C35"/>
    <mergeCell ref="S32:T32"/>
    <mergeCell ref="D32:O32"/>
    <mergeCell ref="B56:B58"/>
    <mergeCell ref="B44:B46"/>
    <mergeCell ref="B48:B50"/>
    <mergeCell ref="B38:B42"/>
    <mergeCell ref="C38:C42"/>
    <mergeCell ref="AG32:AH32"/>
    <mergeCell ref="B52:B54"/>
    <mergeCell ref="B32:C32"/>
    <mergeCell ref="U32:V32"/>
    <mergeCell ref="W32:X32"/>
    <mergeCell ref="AA32:AF32"/>
    <mergeCell ref="B34:B35"/>
    <mergeCell ref="Y32:Z32"/>
    <mergeCell ref="Q32:R32"/>
    <mergeCell ref="C44:C46"/>
  </mergeCells>
  <phoneticPr fontId="1" type="noConversion"/>
  <dataValidations xWindow="510" yWindow="428" count="4">
    <dataValidation type="list" allowBlank="1" showInputMessage="1" showErrorMessage="1" errorTitle="Error in selection" error="Please select from the dropdown list" promptTitle="Procurement Method" prompt="Please select from the dropdown list." sqref="K56:K60 K44:K46 K38:K42 K52:K54 K48:K50 K34:K36 B23:B30">
      <formula1>"International Competitive Bidding (ICB),Limited International Bidding (LIB), National Competitive Bidding (NCB),Shopping, Direct Contracting,Force Account,Procurement from specialized agencies, Procurement Agents,Inspection Agents,Community Participation "</formula1>
    </dataValidation>
    <dataValidation type="list" allowBlank="1" showInputMessage="1" showErrorMessage="1" errorTitle="Select an entry" error="Select an entry from the dropdown list." promptTitle="Select fromt the dropdown" sqref="M56:M60 M44:M46 M38:M42 M52:M54 M48:M50 M34:M36">
      <formula1>"Domestic, Regional"</formula1>
    </dataValidation>
    <dataValidation type="list" allowBlank="1" showInputMessage="1" showErrorMessage="1" errorTitle="Please select from the dropdown" error="Please select from the dropdown" sqref="N34:N60">
      <formula1>"Prior, Post"</formula1>
    </dataValidation>
    <dataValidation type="list" allowBlank="1" showInputMessage="1" showErrorMessage="1" prompt="Select X if it is Pre-qualification, else leave Blank for Post-qualification." sqref="L34:L60">
      <formula1>"X"</formula1>
    </dataValidation>
  </dataValidations>
  <pageMargins left="0.31496062992125984" right="0.31496062992125984" top="0.23622047244094491" bottom="0.23622047244094491" header="0.43307086614173229" footer="0.23622047244094491"/>
  <pageSetup scale="40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69"/>
  <sheetViews>
    <sheetView view="pageBreakPreview" topLeftCell="A29" zoomScale="90" zoomScaleNormal="75" zoomScaleSheetLayoutView="90" workbookViewId="0">
      <selection activeCell="C34" sqref="C34:C36"/>
    </sheetView>
  </sheetViews>
  <sheetFormatPr baseColWidth="10" defaultColWidth="9.140625" defaultRowHeight="15.75" x14ac:dyDescent="0.25"/>
  <cols>
    <col min="1" max="1" width="3.28515625" style="5" customWidth="1"/>
    <col min="2" max="2" width="37.28515625" style="5" customWidth="1"/>
    <col min="3" max="3" width="31" style="5" customWidth="1"/>
    <col min="4" max="4" width="17" style="5" customWidth="1"/>
    <col min="5" max="5" width="15.7109375" style="5" customWidth="1"/>
    <col min="6" max="6" width="13.28515625" style="5" customWidth="1"/>
    <col min="7" max="8" width="15.7109375" style="5" customWidth="1"/>
    <col min="9" max="9" width="13" style="5" customWidth="1"/>
    <col min="10" max="10" width="18" style="5" customWidth="1"/>
    <col min="11" max="11" width="16.140625" style="5" customWidth="1"/>
    <col min="12" max="12" width="29.42578125" style="5" customWidth="1"/>
    <col min="13" max="13" width="18.85546875" style="5" customWidth="1"/>
    <col min="14" max="25" width="13.85546875" style="5" customWidth="1"/>
    <col min="26" max="26" width="14" style="5" customWidth="1"/>
    <col min="27" max="27" width="14.7109375" style="5" customWidth="1"/>
    <col min="28" max="28" width="15" style="5" customWidth="1"/>
    <col min="29" max="29" width="14.7109375" style="5" customWidth="1"/>
    <col min="30" max="30" width="14.5703125" style="5" customWidth="1"/>
    <col min="31" max="31" width="14.42578125" style="5" customWidth="1"/>
    <col min="32" max="32" width="17.7109375" style="5" customWidth="1"/>
    <col min="33" max="33" width="13.7109375" style="5" customWidth="1"/>
    <col min="34" max="34" width="15" style="5" customWidth="1"/>
    <col min="35" max="35" width="15.140625" style="5" customWidth="1"/>
    <col min="36" max="36" width="32.5703125" style="5" customWidth="1"/>
    <col min="37" max="16384" width="9.140625" style="5"/>
  </cols>
  <sheetData>
    <row r="1" spans="1:37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7" ht="18.75" x14ac:dyDescent="0.3">
      <c r="A2" s="93"/>
      <c r="B2" s="93"/>
      <c r="C2" s="93"/>
      <c r="D2" s="424" t="s">
        <v>0</v>
      </c>
      <c r="E2" s="424"/>
      <c r="F2" s="424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</row>
    <row r="3" spans="1:37" x14ac:dyDescent="0.25">
      <c r="A3" s="93" t="s">
        <v>1</v>
      </c>
      <c r="B3" s="94" t="s">
        <v>2</v>
      </c>
      <c r="C3" s="95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</row>
    <row r="4" spans="1:37" x14ac:dyDescent="0.25">
      <c r="A4" s="93"/>
      <c r="B4" s="96" t="s">
        <v>86</v>
      </c>
      <c r="C4" s="55"/>
      <c r="D4" s="97"/>
      <c r="E4" s="97"/>
      <c r="F4" s="98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</row>
    <row r="5" spans="1:37" x14ac:dyDescent="0.25">
      <c r="A5" s="93"/>
      <c r="B5" s="96" t="s">
        <v>4</v>
      </c>
      <c r="C5" s="188"/>
      <c r="D5" s="97"/>
      <c r="E5" s="97"/>
      <c r="F5" s="98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</row>
    <row r="6" spans="1:37" x14ac:dyDescent="0.25">
      <c r="A6" s="93"/>
      <c r="B6" s="96" t="s">
        <v>5</v>
      </c>
      <c r="C6" s="55"/>
      <c r="D6" s="97"/>
      <c r="E6" s="97"/>
      <c r="F6" s="98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</row>
    <row r="7" spans="1:37" x14ac:dyDescent="0.25">
      <c r="A7" s="93"/>
      <c r="B7" s="99" t="s">
        <v>6</v>
      </c>
      <c r="C7" s="55"/>
      <c r="D7" s="97"/>
      <c r="E7" s="97"/>
      <c r="F7" s="98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</row>
    <row r="8" spans="1:37" x14ac:dyDescent="0.25">
      <c r="A8" s="93"/>
      <c r="B8" s="99" t="s">
        <v>7</v>
      </c>
      <c r="C8" s="55"/>
      <c r="D8" s="97"/>
      <c r="E8" s="97"/>
      <c r="F8" s="98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</row>
    <row r="9" spans="1:37" x14ac:dyDescent="0.25">
      <c r="A9" s="93"/>
      <c r="B9" s="100" t="s">
        <v>8</v>
      </c>
      <c r="C9" s="33"/>
      <c r="D9" s="103"/>
      <c r="E9" s="103"/>
      <c r="F9" s="10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</row>
    <row r="10" spans="1:37" x14ac:dyDescent="0.25">
      <c r="A10" s="93"/>
      <c r="B10" s="100" t="s">
        <v>9</v>
      </c>
      <c r="C10" s="189"/>
      <c r="D10" s="103"/>
      <c r="E10" s="103"/>
      <c r="F10" s="10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</row>
    <row r="11" spans="1:37" x14ac:dyDescent="0.25">
      <c r="A11" s="93"/>
      <c r="B11" s="101" t="s">
        <v>10</v>
      </c>
      <c r="C11" s="189"/>
      <c r="D11" s="103"/>
      <c r="E11" s="103"/>
      <c r="F11" s="10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</row>
    <row r="12" spans="1:37" x14ac:dyDescent="0.25">
      <c r="A12" s="93"/>
      <c r="B12" s="100" t="s">
        <v>11</v>
      </c>
      <c r="C12" s="187"/>
      <c r="D12" s="103"/>
      <c r="E12" s="103"/>
      <c r="F12" s="10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</row>
    <row r="13" spans="1:37" x14ac:dyDescent="0.25">
      <c r="A13" s="93"/>
      <c r="B13" s="100" t="s">
        <v>12</v>
      </c>
      <c r="C13" s="33"/>
      <c r="D13" s="103"/>
      <c r="E13" s="103"/>
      <c r="F13" s="10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</row>
    <row r="14" spans="1:37" x14ac:dyDescent="0.25">
      <c r="A14" s="93"/>
      <c r="B14" s="102" t="s">
        <v>87</v>
      </c>
      <c r="C14" s="33"/>
      <c r="D14" s="103"/>
      <c r="E14" s="103"/>
      <c r="F14" s="10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</row>
    <row r="15" spans="1:37" x14ac:dyDescent="0.25">
      <c r="A15" s="93"/>
      <c r="B15" s="102" t="s">
        <v>14</v>
      </c>
      <c r="C15" s="33"/>
      <c r="D15" s="103"/>
      <c r="E15" s="103"/>
      <c r="F15" s="10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</row>
    <row r="16" spans="1:37" x14ac:dyDescent="0.25">
      <c r="A16" s="93"/>
      <c r="B16" s="104" t="s">
        <v>15</v>
      </c>
      <c r="C16" s="105" t="s">
        <v>16</v>
      </c>
      <c r="D16" s="103"/>
      <c r="E16" s="103"/>
      <c r="F16" s="10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</row>
    <row r="17" spans="1:37" x14ac:dyDescent="0.25">
      <c r="A17" s="93"/>
      <c r="B17" s="106"/>
      <c r="C17" s="105" t="s">
        <v>17</v>
      </c>
      <c r="D17" s="103"/>
      <c r="E17" s="103"/>
      <c r="F17" s="10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</row>
    <row r="18" spans="1:37" x14ac:dyDescent="0.25">
      <c r="A18" s="93"/>
      <c r="B18" s="106"/>
      <c r="C18" s="105"/>
      <c r="D18" s="103"/>
      <c r="E18" s="103"/>
      <c r="F18" s="10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</row>
    <row r="19" spans="1:37" x14ac:dyDescent="0.25">
      <c r="A19" s="93"/>
      <c r="B19" s="106"/>
      <c r="C19" s="105"/>
      <c r="D19" s="103"/>
      <c r="E19" s="103"/>
      <c r="F19" s="10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</row>
    <row r="20" spans="1:37" ht="20.25" customHeight="1" x14ac:dyDescent="0.3">
      <c r="A20" s="93"/>
      <c r="B20" s="106"/>
      <c r="C20" s="103"/>
      <c r="D20" s="414" t="s">
        <v>88</v>
      </c>
      <c r="E20" s="414"/>
      <c r="F20" s="414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</row>
    <row r="21" spans="1:37" ht="15.75" customHeight="1" x14ac:dyDescent="0.3">
      <c r="A21" s="93" t="s">
        <v>89</v>
      </c>
      <c r="B21" s="107" t="s">
        <v>90</v>
      </c>
      <c r="C21" s="108"/>
      <c r="D21" s="93"/>
      <c r="E21" s="109"/>
      <c r="F21" s="109"/>
      <c r="G21" s="109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</row>
    <row r="22" spans="1:37" ht="47.25" customHeight="1" x14ac:dyDescent="0.3">
      <c r="A22" s="93"/>
      <c r="B22" s="110" t="s">
        <v>21</v>
      </c>
      <c r="C22" s="111" t="s">
        <v>22</v>
      </c>
      <c r="D22" s="111" t="s">
        <v>23</v>
      </c>
      <c r="E22" s="435" t="s">
        <v>91</v>
      </c>
      <c r="F22" s="436"/>
      <c r="G22" s="109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</row>
    <row r="23" spans="1:37" ht="15.75" customHeight="1" x14ac:dyDescent="0.3">
      <c r="A23" s="93"/>
      <c r="B23" s="233" t="s">
        <v>25</v>
      </c>
      <c r="C23" s="74" t="s">
        <v>26</v>
      </c>
      <c r="D23" s="75"/>
      <c r="E23" s="81"/>
      <c r="F23" s="113"/>
      <c r="G23" s="109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</row>
    <row r="24" spans="1:37" ht="27.75" customHeight="1" x14ac:dyDescent="0.3">
      <c r="A24" s="93"/>
      <c r="B24" s="233" t="s">
        <v>27</v>
      </c>
      <c r="C24" s="234" t="s">
        <v>92</v>
      </c>
      <c r="D24" s="236" t="s">
        <v>93</v>
      </c>
      <c r="E24" s="81" t="s">
        <v>30</v>
      </c>
      <c r="F24" s="113"/>
      <c r="G24" s="109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</row>
    <row r="25" spans="1:37" ht="15.75" customHeight="1" x14ac:dyDescent="0.3">
      <c r="A25" s="93"/>
      <c r="B25" s="233" t="s">
        <v>31</v>
      </c>
      <c r="C25" s="235">
        <v>50000</v>
      </c>
      <c r="D25" s="75"/>
      <c r="E25" s="81" t="s">
        <v>30</v>
      </c>
      <c r="F25" s="113"/>
      <c r="G25" s="109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</row>
    <row r="26" spans="1:37" ht="15.75" customHeight="1" x14ac:dyDescent="0.3">
      <c r="A26" s="93"/>
      <c r="B26" s="233" t="s">
        <v>32</v>
      </c>
      <c r="C26" s="75" t="s">
        <v>33</v>
      </c>
      <c r="D26" s="75"/>
      <c r="E26" s="81"/>
      <c r="F26" s="113"/>
      <c r="G26" s="109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</row>
    <row r="27" spans="1:37" ht="15.75" customHeight="1" x14ac:dyDescent="0.35">
      <c r="A27" s="93"/>
      <c r="B27" s="91"/>
      <c r="C27" s="199"/>
      <c r="D27" s="199"/>
      <c r="E27" s="114"/>
      <c r="F27" s="113"/>
      <c r="G27" s="109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</row>
    <row r="28" spans="1:37" ht="15.75" customHeight="1" x14ac:dyDescent="0.35">
      <c r="A28" s="93"/>
      <c r="B28" s="91"/>
      <c r="C28" s="200"/>
      <c r="D28" s="200"/>
      <c r="E28" s="112"/>
      <c r="F28" s="113"/>
      <c r="G28" s="109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</row>
    <row r="29" spans="1:37" ht="15.75" customHeight="1" x14ac:dyDescent="0.35">
      <c r="A29" s="93"/>
      <c r="B29" s="91"/>
      <c r="C29" s="201"/>
      <c r="D29" s="141"/>
      <c r="E29" s="433"/>
      <c r="F29" s="434"/>
      <c r="G29" s="109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</row>
    <row r="30" spans="1:37" ht="15.75" customHeight="1" x14ac:dyDescent="0.35">
      <c r="A30" s="93"/>
      <c r="B30" s="91"/>
      <c r="C30" s="202"/>
      <c r="D30" s="203"/>
      <c r="E30" s="97"/>
      <c r="F30" s="98"/>
      <c r="G30" s="109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</row>
    <row r="31" spans="1:37" x14ac:dyDescent="0.25">
      <c r="A31" s="93"/>
      <c r="B31" s="115"/>
      <c r="C31" s="116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</row>
    <row r="32" spans="1:37" ht="39" customHeight="1" x14ac:dyDescent="0.25">
      <c r="A32" s="117" t="s">
        <v>34</v>
      </c>
      <c r="B32" s="431" t="s">
        <v>35</v>
      </c>
      <c r="C32" s="432"/>
      <c r="D32" s="418" t="s">
        <v>36</v>
      </c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19"/>
      <c r="Q32" s="117"/>
      <c r="R32" s="418" t="s">
        <v>37</v>
      </c>
      <c r="S32" s="419"/>
      <c r="T32" s="418" t="s">
        <v>38</v>
      </c>
      <c r="U32" s="419"/>
      <c r="V32" s="418" t="s">
        <v>38</v>
      </c>
      <c r="W32" s="419"/>
      <c r="X32" s="439" t="s">
        <v>39</v>
      </c>
      <c r="Y32" s="440"/>
      <c r="Z32" s="439" t="s">
        <v>40</v>
      </c>
      <c r="AA32" s="440"/>
      <c r="AB32" s="441" t="s">
        <v>41</v>
      </c>
      <c r="AC32" s="442"/>
      <c r="AD32" s="442"/>
      <c r="AE32" s="442"/>
      <c r="AF32" s="442"/>
      <c r="AG32" s="443"/>
      <c r="AH32" s="418" t="s">
        <v>42</v>
      </c>
      <c r="AI32" s="420"/>
      <c r="AJ32" s="118" t="s">
        <v>43</v>
      </c>
      <c r="AK32" s="93"/>
    </row>
    <row r="33" spans="1:37" s="15" customFormat="1" ht="51" customHeight="1" thickBot="1" x14ac:dyDescent="0.25">
      <c r="A33" s="119"/>
      <c r="B33" s="120" t="s">
        <v>44</v>
      </c>
      <c r="C33" s="121" t="s">
        <v>94</v>
      </c>
      <c r="D33" s="215" t="s">
        <v>95</v>
      </c>
      <c r="E33" s="122" t="s">
        <v>96</v>
      </c>
      <c r="F33" s="122" t="s">
        <v>48</v>
      </c>
      <c r="G33" s="122" t="s">
        <v>49</v>
      </c>
      <c r="H33" s="123" t="s">
        <v>50</v>
      </c>
      <c r="I33" s="123" t="s">
        <v>51</v>
      </c>
      <c r="J33" s="124" t="s">
        <v>97</v>
      </c>
      <c r="K33" s="123" t="s">
        <v>98</v>
      </c>
      <c r="L33" s="124" t="s">
        <v>21</v>
      </c>
      <c r="M33" s="123" t="s">
        <v>53</v>
      </c>
      <c r="N33" s="123" t="s">
        <v>54</v>
      </c>
      <c r="O33" s="123" t="s">
        <v>55</v>
      </c>
      <c r="P33" s="123" t="s">
        <v>56</v>
      </c>
      <c r="Q33" s="122" t="s">
        <v>57</v>
      </c>
      <c r="R33" s="208" t="s">
        <v>58</v>
      </c>
      <c r="S33" s="208" t="s">
        <v>59</v>
      </c>
      <c r="T33" s="209" t="s">
        <v>60</v>
      </c>
      <c r="U33" s="209" t="s">
        <v>61</v>
      </c>
      <c r="V33" s="209" t="s">
        <v>62</v>
      </c>
      <c r="W33" s="210" t="s">
        <v>63</v>
      </c>
      <c r="X33" s="209" t="s">
        <v>64</v>
      </c>
      <c r="Y33" s="209" t="s">
        <v>65</v>
      </c>
      <c r="Z33" s="209" t="s">
        <v>66</v>
      </c>
      <c r="AA33" s="210" t="s">
        <v>63</v>
      </c>
      <c r="AB33" s="211" t="s">
        <v>67</v>
      </c>
      <c r="AC33" s="211" t="s">
        <v>68</v>
      </c>
      <c r="AD33" s="211" t="s">
        <v>69</v>
      </c>
      <c r="AE33" s="211" t="s">
        <v>70</v>
      </c>
      <c r="AF33" s="92" t="s">
        <v>71</v>
      </c>
      <c r="AG33" s="92" t="s">
        <v>72</v>
      </c>
      <c r="AH33" s="122" t="s">
        <v>73</v>
      </c>
      <c r="AI33" s="122" t="s">
        <v>74</v>
      </c>
      <c r="AJ33" s="121" t="s">
        <v>99</v>
      </c>
      <c r="AK33" s="125"/>
    </row>
    <row r="34" spans="1:37" ht="19.5" customHeight="1" thickTop="1" x14ac:dyDescent="0.35">
      <c r="A34" s="93"/>
      <c r="B34" s="437"/>
      <c r="C34" s="438"/>
      <c r="D34" s="90" t="s">
        <v>76</v>
      </c>
      <c r="E34" s="190" t="e">
        <f>D34+7</f>
        <v>#VALUE!</v>
      </c>
      <c r="F34" s="190" t="e">
        <f>E34+5</f>
        <v>#VALUE!</v>
      </c>
      <c r="G34" s="204"/>
      <c r="H34" s="72"/>
      <c r="I34" s="219" t="e">
        <f>F34</f>
        <v>#VALUE!</v>
      </c>
      <c r="J34" s="129"/>
      <c r="K34" s="130"/>
      <c r="L34" s="91"/>
      <c r="M34" s="131"/>
      <c r="N34" s="129"/>
      <c r="O34" s="129"/>
      <c r="P34" s="190" t="e">
        <f>Y34</f>
        <v>#VALUE!</v>
      </c>
      <c r="Q34" s="133" t="s">
        <v>100</v>
      </c>
      <c r="R34" s="190" t="e">
        <f>E34</f>
        <v>#VALUE!</v>
      </c>
      <c r="S34" s="190" t="e">
        <f>R34+7</f>
        <v>#VALUE!</v>
      </c>
      <c r="T34" s="190" t="e">
        <f>S34+5</f>
        <v>#VALUE!</v>
      </c>
      <c r="U34" s="190" t="e">
        <f t="shared" ref="U34:V36" si="0">T34+28</f>
        <v>#VALUE!</v>
      </c>
      <c r="V34" s="190" t="e">
        <f t="shared" si="0"/>
        <v>#VALUE!</v>
      </c>
      <c r="W34" s="190" t="e">
        <f t="shared" ref="W34:X36" si="1">V34+7</f>
        <v>#VALUE!</v>
      </c>
      <c r="X34" s="190" t="e">
        <f t="shared" si="1"/>
        <v>#VALUE!</v>
      </c>
      <c r="Y34" s="190" t="e">
        <f t="shared" ref="Y34:Z36" si="2">X34+28</f>
        <v>#VALUE!</v>
      </c>
      <c r="Z34" s="190" t="e">
        <f t="shared" si="2"/>
        <v>#VALUE!</v>
      </c>
      <c r="AA34" s="190" t="e">
        <f>Z34+7</f>
        <v>#VALUE!</v>
      </c>
      <c r="AB34" s="190" t="e">
        <f>AA34+14</f>
        <v>#VALUE!</v>
      </c>
      <c r="AC34" s="190" t="e">
        <f>AB34+7</f>
        <v>#VALUE!</v>
      </c>
      <c r="AD34" s="212"/>
      <c r="AE34" s="213" t="e">
        <f>AC34+3</f>
        <v>#VALUE!</v>
      </c>
      <c r="AF34" s="205" t="e">
        <f t="shared" ref="AF34:AG36" si="3">AE34+7</f>
        <v>#VALUE!</v>
      </c>
      <c r="AG34" s="205" t="e">
        <f t="shared" si="3"/>
        <v>#VALUE!</v>
      </c>
      <c r="AH34" s="205" t="e">
        <f>AG34+14</f>
        <v>#VALUE!</v>
      </c>
      <c r="AI34" s="205" t="e">
        <f>AH34+360</f>
        <v>#VALUE!</v>
      </c>
      <c r="AJ34" s="206"/>
      <c r="AK34" s="93"/>
    </row>
    <row r="35" spans="1:37" ht="19.5" customHeight="1" x14ac:dyDescent="0.35">
      <c r="A35" s="93"/>
      <c r="B35" s="429"/>
      <c r="C35" s="422"/>
      <c r="D35" s="90" t="s">
        <v>76</v>
      </c>
      <c r="E35" s="190" t="e">
        <f>D35+7</f>
        <v>#VALUE!</v>
      </c>
      <c r="F35" s="190" t="e">
        <f>E35+5</f>
        <v>#VALUE!</v>
      </c>
      <c r="G35" s="204"/>
      <c r="H35" s="72"/>
      <c r="I35" s="219" t="e">
        <f>F35</f>
        <v>#VALUE!</v>
      </c>
      <c r="J35" s="129"/>
      <c r="K35" s="130"/>
      <c r="L35" s="91"/>
      <c r="M35" s="131"/>
      <c r="N35" s="129"/>
      <c r="O35" s="129"/>
      <c r="P35" s="190" t="e">
        <f>Y35</f>
        <v>#VALUE!</v>
      </c>
      <c r="Q35" s="133" t="s">
        <v>78</v>
      </c>
      <c r="R35" s="190" t="e">
        <f>E35</f>
        <v>#VALUE!</v>
      </c>
      <c r="S35" s="190" t="e">
        <f>R35+7</f>
        <v>#VALUE!</v>
      </c>
      <c r="T35" s="190" t="e">
        <f>S35+5</f>
        <v>#VALUE!</v>
      </c>
      <c r="U35" s="190" t="e">
        <f t="shared" si="0"/>
        <v>#VALUE!</v>
      </c>
      <c r="V35" s="190" t="e">
        <f t="shared" si="0"/>
        <v>#VALUE!</v>
      </c>
      <c r="W35" s="190" t="e">
        <f t="shared" si="1"/>
        <v>#VALUE!</v>
      </c>
      <c r="X35" s="190" t="e">
        <f t="shared" si="1"/>
        <v>#VALUE!</v>
      </c>
      <c r="Y35" s="190" t="e">
        <f t="shared" si="2"/>
        <v>#VALUE!</v>
      </c>
      <c r="Z35" s="190" t="e">
        <f t="shared" si="2"/>
        <v>#VALUE!</v>
      </c>
      <c r="AA35" s="190" t="e">
        <f>Z35+7</f>
        <v>#VALUE!</v>
      </c>
      <c r="AB35" s="190" t="e">
        <f>AA35+14</f>
        <v>#VALUE!</v>
      </c>
      <c r="AC35" s="190" t="e">
        <f>AB35+7</f>
        <v>#VALUE!</v>
      </c>
      <c r="AD35" s="212"/>
      <c r="AE35" s="213" t="e">
        <f>AC35+3</f>
        <v>#VALUE!</v>
      </c>
      <c r="AF35" s="205" t="e">
        <f t="shared" si="3"/>
        <v>#VALUE!</v>
      </c>
      <c r="AG35" s="205" t="e">
        <f t="shared" si="3"/>
        <v>#VALUE!</v>
      </c>
      <c r="AH35" s="205" t="e">
        <f>AG35+14</f>
        <v>#VALUE!</v>
      </c>
      <c r="AI35" s="205" t="e">
        <f>AH35+360</f>
        <v>#VALUE!</v>
      </c>
      <c r="AJ35" s="207"/>
      <c r="AK35" s="93"/>
    </row>
    <row r="36" spans="1:37" ht="19.5" customHeight="1" x14ac:dyDescent="0.35">
      <c r="A36" s="93"/>
      <c r="B36" s="429"/>
      <c r="C36" s="422"/>
      <c r="D36" s="90" t="s">
        <v>76</v>
      </c>
      <c r="E36" s="216" t="e">
        <f>D36+7</f>
        <v>#VALUE!</v>
      </c>
      <c r="F36" s="216" t="e">
        <f>E36+5</f>
        <v>#VALUE!</v>
      </c>
      <c r="G36" s="136"/>
      <c r="H36" s="129"/>
      <c r="I36" s="219" t="e">
        <f>F36</f>
        <v>#VALUE!</v>
      </c>
      <c r="J36" s="129"/>
      <c r="K36" s="130"/>
      <c r="L36" s="91"/>
      <c r="M36" s="137"/>
      <c r="N36" s="129"/>
      <c r="O36" s="129"/>
      <c r="P36" s="190" t="e">
        <f>Y36</f>
        <v>#VALUE!</v>
      </c>
      <c r="Q36" s="139" t="s">
        <v>79</v>
      </c>
      <c r="R36" s="138" t="e">
        <f>E36</f>
        <v>#VALUE!</v>
      </c>
      <c r="S36" s="138" t="e">
        <f>R36+7</f>
        <v>#VALUE!</v>
      </c>
      <c r="T36" s="138" t="e">
        <f>S36+5</f>
        <v>#VALUE!</v>
      </c>
      <c r="U36" s="138" t="e">
        <f t="shared" si="0"/>
        <v>#VALUE!</v>
      </c>
      <c r="V36" s="138" t="e">
        <f t="shared" si="0"/>
        <v>#VALUE!</v>
      </c>
      <c r="W36" s="138" t="e">
        <f t="shared" si="1"/>
        <v>#VALUE!</v>
      </c>
      <c r="X36" s="138" t="e">
        <f t="shared" si="1"/>
        <v>#VALUE!</v>
      </c>
      <c r="Y36" s="138" t="e">
        <f t="shared" si="2"/>
        <v>#VALUE!</v>
      </c>
      <c r="Z36" s="138" t="e">
        <f t="shared" si="2"/>
        <v>#VALUE!</v>
      </c>
      <c r="AA36" s="138" t="e">
        <f>Z36+7</f>
        <v>#VALUE!</v>
      </c>
      <c r="AB36" s="217" t="e">
        <f>AA36+14</f>
        <v>#VALUE!</v>
      </c>
      <c r="AC36" s="169" t="e">
        <f>AB36+7</f>
        <v>#VALUE!</v>
      </c>
      <c r="AD36" s="212"/>
      <c r="AE36" s="218" t="e">
        <f>AC36+3</f>
        <v>#VALUE!</v>
      </c>
      <c r="AF36" s="205" t="e">
        <f t="shared" si="3"/>
        <v>#VALUE!</v>
      </c>
      <c r="AG36" s="205" t="e">
        <f t="shared" si="3"/>
        <v>#VALUE!</v>
      </c>
      <c r="AH36" s="33" t="e">
        <f>AG36+14</f>
        <v>#VALUE!</v>
      </c>
      <c r="AI36" s="33" t="e">
        <f>AH36+360</f>
        <v>#VALUE!</v>
      </c>
      <c r="AJ36" s="207"/>
      <c r="AK36" s="93"/>
    </row>
    <row r="37" spans="1:37" ht="19.5" customHeight="1" thickBot="1" x14ac:dyDescent="0.4">
      <c r="A37" s="93"/>
      <c r="B37" s="142"/>
      <c r="C37" s="142"/>
      <c r="D37" s="142"/>
      <c r="E37" s="142"/>
      <c r="F37" s="143"/>
      <c r="G37" s="144"/>
      <c r="H37" s="142"/>
      <c r="I37" s="142"/>
      <c r="J37" s="142"/>
      <c r="K37" s="145"/>
      <c r="L37" s="146"/>
      <c r="M37" s="147"/>
      <c r="N37" s="148"/>
      <c r="O37" s="148"/>
      <c r="P37" s="142"/>
      <c r="Q37" s="142" t="s">
        <v>81</v>
      </c>
      <c r="R37" s="149"/>
      <c r="S37" s="149"/>
      <c r="T37" s="149"/>
      <c r="U37" s="149"/>
      <c r="V37" s="142"/>
      <c r="W37" s="142"/>
      <c r="X37" s="142"/>
      <c r="Y37" s="143"/>
      <c r="Z37" s="142"/>
      <c r="AA37" s="142"/>
      <c r="AB37" s="150"/>
      <c r="AC37" s="151"/>
      <c r="AD37" s="152"/>
      <c r="AE37" s="150"/>
      <c r="AF37" s="151"/>
      <c r="AG37" s="152"/>
      <c r="AH37" s="142"/>
      <c r="AI37" s="142"/>
      <c r="AJ37" s="152"/>
      <c r="AK37" s="93"/>
    </row>
    <row r="38" spans="1:37" ht="19.5" customHeight="1" thickTop="1" x14ac:dyDescent="0.35">
      <c r="A38" s="93"/>
      <c r="B38" s="425"/>
      <c r="C38" s="421"/>
      <c r="D38" s="90" t="s">
        <v>76</v>
      </c>
      <c r="E38" s="90" t="e">
        <f>D38+7</f>
        <v>#VALUE!</v>
      </c>
      <c r="F38" s="126" t="e">
        <f>E38+5</f>
        <v>#VALUE!</v>
      </c>
      <c r="G38" s="127"/>
      <c r="H38" s="128"/>
      <c r="I38" s="226" t="e">
        <f>F38</f>
        <v>#VALUE!</v>
      </c>
      <c r="J38" s="129"/>
      <c r="K38" s="130"/>
      <c r="L38" s="91"/>
      <c r="M38" s="131"/>
      <c r="N38" s="129"/>
      <c r="O38" s="129"/>
      <c r="P38" s="190" t="e">
        <f>Y38</f>
        <v>#VALUE!</v>
      </c>
      <c r="Q38" s="133" t="s">
        <v>100</v>
      </c>
      <c r="R38" s="132" t="e">
        <f>E38</f>
        <v>#VALUE!</v>
      </c>
      <c r="S38" s="132" t="e">
        <f>R38+7</f>
        <v>#VALUE!</v>
      </c>
      <c r="T38" s="132" t="e">
        <f>S38+5</f>
        <v>#VALUE!</v>
      </c>
      <c r="U38" s="132" t="e">
        <f t="shared" ref="U38:V40" si="4">T38+28</f>
        <v>#VALUE!</v>
      </c>
      <c r="V38" s="132" t="e">
        <f t="shared" si="4"/>
        <v>#VALUE!</v>
      </c>
      <c r="W38" s="132" t="e">
        <f t="shared" ref="W38:X40" si="5">V38+7</f>
        <v>#VALUE!</v>
      </c>
      <c r="X38" s="132" t="e">
        <f t="shared" si="5"/>
        <v>#VALUE!</v>
      </c>
      <c r="Y38" s="132" t="e">
        <f t="shared" ref="Y38:Z40" si="6">X38+28</f>
        <v>#VALUE!</v>
      </c>
      <c r="Z38" s="132" t="e">
        <f t="shared" si="6"/>
        <v>#VALUE!</v>
      </c>
      <c r="AA38" s="132" t="e">
        <f>Z38+7</f>
        <v>#VALUE!</v>
      </c>
      <c r="AB38" s="132" t="e">
        <f>AA38+14</f>
        <v>#VALUE!</v>
      </c>
      <c r="AC38" s="132" t="e">
        <f>AB38+7</f>
        <v>#VALUE!</v>
      </c>
      <c r="AD38" s="134"/>
      <c r="AE38" s="132" t="e">
        <f>AC38+3</f>
        <v>#VALUE!</v>
      </c>
      <c r="AF38" s="132" t="e">
        <f t="shared" ref="AF38:AG40" si="7">AE38+7</f>
        <v>#VALUE!</v>
      </c>
      <c r="AG38" s="132" t="e">
        <f t="shared" si="7"/>
        <v>#VALUE!</v>
      </c>
      <c r="AH38" s="132" t="e">
        <f>AG38+14</f>
        <v>#VALUE!</v>
      </c>
      <c r="AI38" s="132" t="e">
        <f>AH38+360</f>
        <v>#VALUE!</v>
      </c>
      <c r="AJ38" s="135"/>
      <c r="AK38" s="93"/>
    </row>
    <row r="39" spans="1:37" ht="19.5" customHeight="1" x14ac:dyDescent="0.35">
      <c r="A39" s="93"/>
      <c r="B39" s="426"/>
      <c r="C39" s="422"/>
      <c r="D39" s="90" t="s">
        <v>76</v>
      </c>
      <c r="E39" s="90" t="e">
        <f>D39+7</f>
        <v>#VALUE!</v>
      </c>
      <c r="F39" s="126" t="e">
        <f>E39+5</f>
        <v>#VALUE!</v>
      </c>
      <c r="G39" s="127"/>
      <c r="H39" s="128"/>
      <c r="I39" s="226" t="e">
        <f>F39</f>
        <v>#VALUE!</v>
      </c>
      <c r="J39" s="129"/>
      <c r="K39" s="130"/>
      <c r="L39" s="91"/>
      <c r="M39" s="131"/>
      <c r="N39" s="129"/>
      <c r="O39" s="129"/>
      <c r="P39" s="190" t="e">
        <f>Y39</f>
        <v>#VALUE!</v>
      </c>
      <c r="Q39" s="133" t="s">
        <v>78</v>
      </c>
      <c r="R39" s="132" t="e">
        <f>E39</f>
        <v>#VALUE!</v>
      </c>
      <c r="S39" s="132" t="e">
        <f>R39+7</f>
        <v>#VALUE!</v>
      </c>
      <c r="T39" s="132" t="e">
        <f>S39+5</f>
        <v>#VALUE!</v>
      </c>
      <c r="U39" s="132" t="e">
        <f t="shared" si="4"/>
        <v>#VALUE!</v>
      </c>
      <c r="V39" s="132" t="e">
        <f t="shared" si="4"/>
        <v>#VALUE!</v>
      </c>
      <c r="W39" s="132" t="e">
        <f t="shared" si="5"/>
        <v>#VALUE!</v>
      </c>
      <c r="X39" s="132" t="e">
        <f t="shared" si="5"/>
        <v>#VALUE!</v>
      </c>
      <c r="Y39" s="132" t="e">
        <f t="shared" si="6"/>
        <v>#VALUE!</v>
      </c>
      <c r="Z39" s="132" t="e">
        <f t="shared" si="6"/>
        <v>#VALUE!</v>
      </c>
      <c r="AA39" s="132" t="e">
        <f>Z39+7</f>
        <v>#VALUE!</v>
      </c>
      <c r="AB39" s="132" t="e">
        <f>AA39+14</f>
        <v>#VALUE!</v>
      </c>
      <c r="AC39" s="132" t="e">
        <f>AB39+7</f>
        <v>#VALUE!</v>
      </c>
      <c r="AD39" s="134"/>
      <c r="AE39" s="132" t="e">
        <f>AC39+3</f>
        <v>#VALUE!</v>
      </c>
      <c r="AF39" s="132" t="e">
        <f t="shared" si="7"/>
        <v>#VALUE!</v>
      </c>
      <c r="AG39" s="132" t="e">
        <f t="shared" si="7"/>
        <v>#VALUE!</v>
      </c>
      <c r="AH39" s="132" t="e">
        <f>AG39+14</f>
        <v>#VALUE!</v>
      </c>
      <c r="AI39" s="132" t="e">
        <f>AH39+360</f>
        <v>#VALUE!</v>
      </c>
      <c r="AJ39" s="223"/>
      <c r="AK39" s="93"/>
    </row>
    <row r="40" spans="1:37" ht="19.5" customHeight="1" x14ac:dyDescent="0.35">
      <c r="A40" s="93"/>
      <c r="B40" s="427"/>
      <c r="C40" s="423"/>
      <c r="D40" s="90" t="s">
        <v>76</v>
      </c>
      <c r="E40" s="216" t="e">
        <f>D40+7</f>
        <v>#VALUE!</v>
      </c>
      <c r="F40" s="216" t="e">
        <f>E40+5</f>
        <v>#VALUE!</v>
      </c>
      <c r="G40" s="136"/>
      <c r="H40" s="129"/>
      <c r="I40" s="226" t="e">
        <f>F40</f>
        <v>#VALUE!</v>
      </c>
      <c r="J40" s="129"/>
      <c r="K40" s="130"/>
      <c r="L40" s="91"/>
      <c r="M40" s="137"/>
      <c r="N40" s="129"/>
      <c r="O40" s="129"/>
      <c r="P40" s="190" t="e">
        <f>Y40</f>
        <v>#VALUE!</v>
      </c>
      <c r="Q40" s="133" t="s">
        <v>79</v>
      </c>
      <c r="R40" s="138" t="e">
        <f>E40</f>
        <v>#VALUE!</v>
      </c>
      <c r="S40" s="138" t="e">
        <f>R40+7</f>
        <v>#VALUE!</v>
      </c>
      <c r="T40" s="138" t="e">
        <f>S40+5</f>
        <v>#VALUE!</v>
      </c>
      <c r="U40" s="138" t="e">
        <f t="shared" si="4"/>
        <v>#VALUE!</v>
      </c>
      <c r="V40" s="138" t="e">
        <f t="shared" si="4"/>
        <v>#VALUE!</v>
      </c>
      <c r="W40" s="138" t="e">
        <f t="shared" si="5"/>
        <v>#VALUE!</v>
      </c>
      <c r="X40" s="138" t="e">
        <f t="shared" si="5"/>
        <v>#VALUE!</v>
      </c>
      <c r="Y40" s="154" t="e">
        <f t="shared" si="6"/>
        <v>#VALUE!</v>
      </c>
      <c r="Z40" s="227" t="e">
        <f t="shared" si="6"/>
        <v>#VALUE!</v>
      </c>
      <c r="AA40" s="154" t="e">
        <f>Z40+7</f>
        <v>#VALUE!</v>
      </c>
      <c r="AB40" s="153" t="e">
        <f>AA40+14</f>
        <v>#VALUE!</v>
      </c>
      <c r="AC40" s="153" t="e">
        <f>AB40+7</f>
        <v>#VALUE!</v>
      </c>
      <c r="AD40" s="228"/>
      <c r="AE40" s="153" t="e">
        <f>AC40+3</f>
        <v>#VALUE!</v>
      </c>
      <c r="AF40" s="153" t="e">
        <f t="shared" si="7"/>
        <v>#VALUE!</v>
      </c>
      <c r="AG40" s="154" t="e">
        <f t="shared" si="7"/>
        <v>#VALUE!</v>
      </c>
      <c r="AH40" s="153" t="e">
        <f>AG40+14</f>
        <v>#VALUE!</v>
      </c>
      <c r="AI40" s="154" t="e">
        <f>AH40+360</f>
        <v>#VALUE!</v>
      </c>
      <c r="AJ40" s="154"/>
      <c r="AK40" s="93"/>
    </row>
    <row r="41" spans="1:37" ht="19.5" customHeight="1" x14ac:dyDescent="0.35">
      <c r="A41" s="93"/>
      <c r="B41" s="142"/>
      <c r="C41" s="142"/>
      <c r="D41" s="142"/>
      <c r="E41" s="142"/>
      <c r="F41" s="143"/>
      <c r="G41" s="144"/>
      <c r="H41" s="142"/>
      <c r="I41" s="142"/>
      <c r="J41" s="142"/>
      <c r="K41" s="145"/>
      <c r="L41" s="146"/>
      <c r="M41" s="155"/>
      <c r="N41" s="148"/>
      <c r="O41" s="148"/>
      <c r="P41" s="156"/>
      <c r="Q41" s="156" t="s">
        <v>81</v>
      </c>
      <c r="R41" s="157"/>
      <c r="S41" s="157"/>
      <c r="T41" s="157"/>
      <c r="U41" s="157"/>
      <c r="V41" s="156"/>
      <c r="W41" s="156"/>
      <c r="X41" s="156"/>
      <c r="Y41" s="158"/>
      <c r="Z41" s="159"/>
      <c r="AA41" s="156"/>
      <c r="AB41" s="160"/>
      <c r="AC41" s="161"/>
      <c r="AD41" s="161"/>
      <c r="AE41" s="160"/>
      <c r="AF41" s="161"/>
      <c r="AG41" s="161"/>
      <c r="AH41" s="156"/>
      <c r="AI41" s="156"/>
      <c r="AJ41" s="162"/>
      <c r="AK41" s="93"/>
    </row>
    <row r="42" spans="1:37" ht="19.5" customHeight="1" x14ac:dyDescent="0.35">
      <c r="A42" s="93"/>
      <c r="B42" s="428"/>
      <c r="C42" s="140"/>
      <c r="D42" s="90" t="s">
        <v>76</v>
      </c>
      <c r="E42" s="153" t="e">
        <f>D42+7</f>
        <v>#VALUE!</v>
      </c>
      <c r="F42" s="163" t="e">
        <f>E42+5</f>
        <v>#VALUE!</v>
      </c>
      <c r="G42" s="127"/>
      <c r="H42" s="128"/>
      <c r="I42" s="226" t="e">
        <f>F42</f>
        <v>#VALUE!</v>
      </c>
      <c r="J42" s="129"/>
      <c r="K42" s="130"/>
      <c r="L42" s="91"/>
      <c r="M42" s="131"/>
      <c r="N42" s="129"/>
      <c r="O42" s="129"/>
      <c r="P42" s="190" t="e">
        <f>Y42</f>
        <v>#VALUE!</v>
      </c>
      <c r="Q42" s="133" t="s">
        <v>100</v>
      </c>
      <c r="R42" s="132" t="e">
        <f>E42</f>
        <v>#VALUE!</v>
      </c>
      <c r="S42" s="132" t="e">
        <f>R42+7</f>
        <v>#VALUE!</v>
      </c>
      <c r="T42" s="132" t="e">
        <f>S42+5</f>
        <v>#VALUE!</v>
      </c>
      <c r="U42" s="132" t="e">
        <f t="shared" ref="U42:V44" si="8">T42+28</f>
        <v>#VALUE!</v>
      </c>
      <c r="V42" s="132" t="e">
        <f t="shared" si="8"/>
        <v>#VALUE!</v>
      </c>
      <c r="W42" s="132" t="e">
        <f t="shared" ref="W42:X44" si="9">V42+7</f>
        <v>#VALUE!</v>
      </c>
      <c r="X42" s="132" t="e">
        <f t="shared" si="9"/>
        <v>#VALUE!</v>
      </c>
      <c r="Y42" s="132" t="e">
        <f t="shared" ref="Y42:Z44" si="10">X42+28</f>
        <v>#VALUE!</v>
      </c>
      <c r="Z42" s="132" t="e">
        <f t="shared" si="10"/>
        <v>#VALUE!</v>
      </c>
      <c r="AA42" s="132" t="e">
        <f>Z42+7</f>
        <v>#VALUE!</v>
      </c>
      <c r="AB42" s="90" t="e">
        <f>AA42+14</f>
        <v>#VALUE!</v>
      </c>
      <c r="AC42" s="90" t="e">
        <f>AB42+7</f>
        <v>#VALUE!</v>
      </c>
      <c r="AD42" s="229"/>
      <c r="AE42" s="90" t="e">
        <f>AC42+3</f>
        <v>#VALUE!</v>
      </c>
      <c r="AF42" s="90" t="e">
        <f t="shared" ref="AF42:AG44" si="11">AE42+7</f>
        <v>#VALUE!</v>
      </c>
      <c r="AG42" s="138" t="e">
        <f t="shared" si="11"/>
        <v>#VALUE!</v>
      </c>
      <c r="AH42" s="132" t="e">
        <f>AG42+14</f>
        <v>#VALUE!</v>
      </c>
      <c r="AI42" s="132" t="e">
        <f>AH42+360</f>
        <v>#VALUE!</v>
      </c>
      <c r="AJ42" s="164"/>
      <c r="AK42" s="93"/>
    </row>
    <row r="43" spans="1:37" ht="19.5" customHeight="1" x14ac:dyDescent="0.35">
      <c r="A43" s="93"/>
      <c r="B43" s="429"/>
      <c r="C43" s="140"/>
      <c r="D43" s="90" t="s">
        <v>76</v>
      </c>
      <c r="E43" s="153" t="e">
        <f>D43+7</f>
        <v>#VALUE!</v>
      </c>
      <c r="F43" s="163" t="e">
        <f>E43+5</f>
        <v>#VALUE!</v>
      </c>
      <c r="G43" s="127"/>
      <c r="H43" s="128"/>
      <c r="I43" s="226" t="e">
        <f>F43</f>
        <v>#VALUE!</v>
      </c>
      <c r="J43" s="129"/>
      <c r="K43" s="130"/>
      <c r="L43" s="91"/>
      <c r="M43" s="131"/>
      <c r="N43" s="129"/>
      <c r="O43" s="129"/>
      <c r="P43" s="190" t="e">
        <f>Y43</f>
        <v>#VALUE!</v>
      </c>
      <c r="Q43" s="133" t="s">
        <v>78</v>
      </c>
      <c r="R43" s="132" t="e">
        <f>E43</f>
        <v>#VALUE!</v>
      </c>
      <c r="S43" s="132" t="e">
        <f>R43+7</f>
        <v>#VALUE!</v>
      </c>
      <c r="T43" s="132" t="e">
        <f>S43+5</f>
        <v>#VALUE!</v>
      </c>
      <c r="U43" s="132" t="e">
        <f t="shared" si="8"/>
        <v>#VALUE!</v>
      </c>
      <c r="V43" s="132" t="e">
        <f t="shared" si="8"/>
        <v>#VALUE!</v>
      </c>
      <c r="W43" s="132" t="e">
        <f t="shared" si="9"/>
        <v>#VALUE!</v>
      </c>
      <c r="X43" s="132" t="e">
        <f t="shared" si="9"/>
        <v>#VALUE!</v>
      </c>
      <c r="Y43" s="132" t="e">
        <f t="shared" si="10"/>
        <v>#VALUE!</v>
      </c>
      <c r="Z43" s="132" t="e">
        <f t="shared" si="10"/>
        <v>#VALUE!</v>
      </c>
      <c r="AA43" s="132" t="e">
        <f>Z43+7</f>
        <v>#VALUE!</v>
      </c>
      <c r="AB43" s="224" t="e">
        <f>AA43+14</f>
        <v>#VALUE!</v>
      </c>
      <c r="AC43" s="224" t="e">
        <f>AB43+7</f>
        <v>#VALUE!</v>
      </c>
      <c r="AD43" s="130"/>
      <c r="AE43" s="224" t="e">
        <f>AC43+3</f>
        <v>#VALUE!</v>
      </c>
      <c r="AF43" s="224" t="e">
        <f t="shared" si="11"/>
        <v>#VALUE!</v>
      </c>
      <c r="AG43" s="225" t="e">
        <f t="shared" si="11"/>
        <v>#VALUE!</v>
      </c>
      <c r="AH43" s="132" t="e">
        <f>AG43+14</f>
        <v>#VALUE!</v>
      </c>
      <c r="AI43" s="132" t="e">
        <f>AH43+360</f>
        <v>#VALUE!</v>
      </c>
      <c r="AJ43" s="164"/>
      <c r="AK43" s="93"/>
    </row>
    <row r="44" spans="1:37" ht="19.5" customHeight="1" x14ac:dyDescent="0.35">
      <c r="A44" s="93"/>
      <c r="B44" s="430"/>
      <c r="C44" s="140"/>
      <c r="D44" s="90" t="s">
        <v>76</v>
      </c>
      <c r="E44" s="138" t="e">
        <f>D44+7</f>
        <v>#VALUE!</v>
      </c>
      <c r="F44" s="138" t="e">
        <f>E44+5</f>
        <v>#VALUE!</v>
      </c>
      <c r="G44" s="136"/>
      <c r="H44" s="129"/>
      <c r="I44" s="226" t="e">
        <f>F44</f>
        <v>#VALUE!</v>
      </c>
      <c r="J44" s="129"/>
      <c r="K44" s="130"/>
      <c r="L44" s="91"/>
      <c r="M44" s="137"/>
      <c r="N44" s="129"/>
      <c r="O44" s="129"/>
      <c r="P44" s="190" t="e">
        <f>Y44</f>
        <v>#VALUE!</v>
      </c>
      <c r="Q44" s="139" t="s">
        <v>79</v>
      </c>
      <c r="R44" s="138" t="e">
        <f>E44</f>
        <v>#VALUE!</v>
      </c>
      <c r="S44" s="138" t="e">
        <f>R44+7</f>
        <v>#VALUE!</v>
      </c>
      <c r="T44" s="138" t="e">
        <f>S44+5</f>
        <v>#VALUE!</v>
      </c>
      <c r="U44" s="138" t="e">
        <f t="shared" si="8"/>
        <v>#VALUE!</v>
      </c>
      <c r="V44" s="138" t="e">
        <f t="shared" si="8"/>
        <v>#VALUE!</v>
      </c>
      <c r="W44" s="138" t="e">
        <f t="shared" si="9"/>
        <v>#VALUE!</v>
      </c>
      <c r="X44" s="138" t="e">
        <f t="shared" si="9"/>
        <v>#VALUE!</v>
      </c>
      <c r="Y44" s="138" t="e">
        <f t="shared" si="10"/>
        <v>#VALUE!</v>
      </c>
      <c r="Z44" s="138" t="e">
        <f t="shared" si="10"/>
        <v>#VALUE!</v>
      </c>
      <c r="AA44" s="138" t="e">
        <f>Z44+7</f>
        <v>#VALUE!</v>
      </c>
      <c r="AB44" s="230" t="e">
        <f>AA44+14</f>
        <v>#VALUE!</v>
      </c>
      <c r="AC44" s="132" t="e">
        <f>AB44+7</f>
        <v>#VALUE!</v>
      </c>
      <c r="AD44" s="134"/>
      <c r="AE44" s="230" t="e">
        <f>AC44+3</f>
        <v>#VALUE!</v>
      </c>
      <c r="AF44" s="132" t="e">
        <f t="shared" si="11"/>
        <v>#VALUE!</v>
      </c>
      <c r="AG44" s="132" t="e">
        <f t="shared" si="11"/>
        <v>#VALUE!</v>
      </c>
      <c r="AH44" s="90" t="e">
        <f>AG44+14</f>
        <v>#VALUE!</v>
      </c>
      <c r="AI44" s="90" t="e">
        <f>AH44+360</f>
        <v>#VALUE!</v>
      </c>
      <c r="AJ44" s="164"/>
      <c r="AK44" s="93"/>
    </row>
    <row r="45" spans="1:37" ht="19.5" customHeight="1" x14ac:dyDescent="0.35">
      <c r="A45" s="93"/>
      <c r="B45" s="142"/>
      <c r="C45" s="142"/>
      <c r="D45" s="142"/>
      <c r="E45" s="142"/>
      <c r="F45" s="143"/>
      <c r="G45" s="144"/>
      <c r="H45" s="142"/>
      <c r="I45" s="142"/>
      <c r="J45" s="148"/>
      <c r="K45" s="145"/>
      <c r="L45" s="146"/>
      <c r="M45" s="147"/>
      <c r="N45" s="148"/>
      <c r="O45" s="148"/>
      <c r="P45" s="142"/>
      <c r="Q45" s="142"/>
      <c r="R45" s="149"/>
      <c r="S45" s="149"/>
      <c r="T45" s="149"/>
      <c r="U45" s="149"/>
      <c r="V45" s="142"/>
      <c r="W45" s="142"/>
      <c r="X45" s="142"/>
      <c r="Y45" s="143"/>
      <c r="Z45" s="142"/>
      <c r="AA45" s="142"/>
      <c r="AB45" s="165"/>
      <c r="AC45" s="166"/>
      <c r="AD45" s="167"/>
      <c r="AE45" s="165"/>
      <c r="AF45" s="166"/>
      <c r="AG45" s="167"/>
      <c r="AH45" s="150"/>
      <c r="AI45" s="150"/>
      <c r="AJ45" s="152"/>
      <c r="AK45" s="93"/>
    </row>
    <row r="46" spans="1:37" ht="19.5" customHeight="1" x14ac:dyDescent="0.35">
      <c r="A46" s="93"/>
      <c r="B46" s="415"/>
      <c r="C46" s="140"/>
      <c r="D46" s="90" t="s">
        <v>76</v>
      </c>
      <c r="E46" s="138" t="e">
        <f>D46+7</f>
        <v>#VALUE!</v>
      </c>
      <c r="F46" s="138" t="e">
        <f>E46+5</f>
        <v>#VALUE!</v>
      </c>
      <c r="G46" s="136"/>
      <c r="H46" s="129"/>
      <c r="I46" s="225" t="e">
        <f>F46</f>
        <v>#VALUE!</v>
      </c>
      <c r="J46" s="129"/>
      <c r="K46" s="130"/>
      <c r="L46" s="91"/>
      <c r="M46" s="137"/>
      <c r="N46" s="129"/>
      <c r="O46" s="129"/>
      <c r="P46" s="190" t="e">
        <f>Y46</f>
        <v>#VALUE!</v>
      </c>
      <c r="Q46" s="139" t="s">
        <v>100</v>
      </c>
      <c r="R46" s="132" t="e">
        <f>E46</f>
        <v>#VALUE!</v>
      </c>
      <c r="S46" s="132" t="e">
        <f>R46+7</f>
        <v>#VALUE!</v>
      </c>
      <c r="T46" s="132" t="e">
        <f>S46+5</f>
        <v>#VALUE!</v>
      </c>
      <c r="U46" s="132" t="e">
        <f t="shared" ref="U46:V48" si="12">T46+28</f>
        <v>#VALUE!</v>
      </c>
      <c r="V46" s="132" t="e">
        <f t="shared" si="12"/>
        <v>#VALUE!</v>
      </c>
      <c r="W46" s="132" t="e">
        <f t="shared" ref="W46:X48" si="13">V46+7</f>
        <v>#VALUE!</v>
      </c>
      <c r="X46" s="132" t="e">
        <f t="shared" si="13"/>
        <v>#VALUE!</v>
      </c>
      <c r="Y46" s="132" t="e">
        <f t="shared" ref="Y46:Z48" si="14">X46+28</f>
        <v>#VALUE!</v>
      </c>
      <c r="Z46" s="132" t="e">
        <f t="shared" si="14"/>
        <v>#VALUE!</v>
      </c>
      <c r="AA46" s="132" t="e">
        <f>Z46+7</f>
        <v>#VALUE!</v>
      </c>
      <c r="AB46" s="132" t="e">
        <f>AA46+14</f>
        <v>#VALUE!</v>
      </c>
      <c r="AC46" s="132" t="e">
        <f>AB46+7</f>
        <v>#VALUE!</v>
      </c>
      <c r="AD46" s="134"/>
      <c r="AE46" s="132" t="e">
        <f>AC46+3</f>
        <v>#VALUE!</v>
      </c>
      <c r="AF46" s="132" t="e">
        <f t="shared" ref="AF46:AG48" si="15">AE46+7</f>
        <v>#VALUE!</v>
      </c>
      <c r="AG46" s="132" t="e">
        <f t="shared" si="15"/>
        <v>#VALUE!</v>
      </c>
      <c r="AH46" s="132" t="e">
        <f>AG46+14</f>
        <v>#VALUE!</v>
      </c>
      <c r="AI46" s="132" t="e">
        <f>AH46+360</f>
        <v>#VALUE!</v>
      </c>
      <c r="AJ46" s="90"/>
      <c r="AK46" s="93"/>
    </row>
    <row r="47" spans="1:37" ht="19.5" customHeight="1" x14ac:dyDescent="0.35">
      <c r="A47" s="93"/>
      <c r="B47" s="416"/>
      <c r="C47" s="140"/>
      <c r="D47" s="90" t="s">
        <v>76</v>
      </c>
      <c r="E47" s="138" t="e">
        <f>D47+7</f>
        <v>#VALUE!</v>
      </c>
      <c r="F47" s="138" t="e">
        <f>E47+5</f>
        <v>#VALUE!</v>
      </c>
      <c r="G47" s="136"/>
      <c r="H47" s="129"/>
      <c r="I47" s="225" t="e">
        <f>F47</f>
        <v>#VALUE!</v>
      </c>
      <c r="J47" s="129"/>
      <c r="K47" s="130"/>
      <c r="L47" s="91"/>
      <c r="M47" s="137"/>
      <c r="N47" s="129"/>
      <c r="O47" s="129"/>
      <c r="P47" s="190" t="e">
        <f>Y47</f>
        <v>#VALUE!</v>
      </c>
      <c r="Q47" s="133" t="s">
        <v>78</v>
      </c>
      <c r="R47" s="132" t="e">
        <f>E47</f>
        <v>#VALUE!</v>
      </c>
      <c r="S47" s="132" t="e">
        <f>R47+7</f>
        <v>#VALUE!</v>
      </c>
      <c r="T47" s="132" t="e">
        <f>S47+5</f>
        <v>#VALUE!</v>
      </c>
      <c r="U47" s="132" t="e">
        <f t="shared" si="12"/>
        <v>#VALUE!</v>
      </c>
      <c r="V47" s="132" t="e">
        <f t="shared" si="12"/>
        <v>#VALUE!</v>
      </c>
      <c r="W47" s="132" t="e">
        <f t="shared" si="13"/>
        <v>#VALUE!</v>
      </c>
      <c r="X47" s="132" t="e">
        <f t="shared" si="13"/>
        <v>#VALUE!</v>
      </c>
      <c r="Y47" s="132" t="e">
        <f t="shared" si="14"/>
        <v>#VALUE!</v>
      </c>
      <c r="Z47" s="132" t="e">
        <f t="shared" si="14"/>
        <v>#VALUE!</v>
      </c>
      <c r="AA47" s="132" t="e">
        <f>Z47+7</f>
        <v>#VALUE!</v>
      </c>
      <c r="AB47" s="132" t="e">
        <f>AA47+14</f>
        <v>#VALUE!</v>
      </c>
      <c r="AC47" s="132" t="e">
        <f>AB47+7</f>
        <v>#VALUE!</v>
      </c>
      <c r="AD47" s="134"/>
      <c r="AE47" s="132" t="e">
        <f>AC47+3</f>
        <v>#VALUE!</v>
      </c>
      <c r="AF47" s="132" t="e">
        <f t="shared" si="15"/>
        <v>#VALUE!</v>
      </c>
      <c r="AG47" s="132" t="e">
        <f t="shared" si="15"/>
        <v>#VALUE!</v>
      </c>
      <c r="AH47" s="132" t="e">
        <f>AG47+14</f>
        <v>#VALUE!</v>
      </c>
      <c r="AI47" s="132" t="e">
        <f>AH47+360</f>
        <v>#VALUE!</v>
      </c>
      <c r="AJ47" s="90"/>
      <c r="AK47" s="93"/>
    </row>
    <row r="48" spans="1:37" ht="19.5" customHeight="1" x14ac:dyDescent="0.35">
      <c r="A48" s="93"/>
      <c r="B48" s="417"/>
      <c r="C48" s="140"/>
      <c r="D48" s="90" t="s">
        <v>76</v>
      </c>
      <c r="E48" s="138" t="e">
        <f>D48+7</f>
        <v>#VALUE!</v>
      </c>
      <c r="F48" s="138" t="e">
        <f>E48+5</f>
        <v>#VALUE!</v>
      </c>
      <c r="G48" s="136"/>
      <c r="H48" s="129"/>
      <c r="I48" s="225" t="e">
        <f>F48</f>
        <v>#VALUE!</v>
      </c>
      <c r="J48" s="129"/>
      <c r="K48" s="130"/>
      <c r="L48" s="91"/>
      <c r="M48" s="137"/>
      <c r="N48" s="129"/>
      <c r="O48" s="129"/>
      <c r="P48" s="190" t="e">
        <f>Y48</f>
        <v>#VALUE!</v>
      </c>
      <c r="Q48" s="139" t="s">
        <v>79</v>
      </c>
      <c r="R48" s="138" t="e">
        <f>E48</f>
        <v>#VALUE!</v>
      </c>
      <c r="S48" s="138" t="e">
        <f>R48+7</f>
        <v>#VALUE!</v>
      </c>
      <c r="T48" s="138" t="e">
        <f>S48+5</f>
        <v>#VALUE!</v>
      </c>
      <c r="U48" s="138" t="e">
        <f t="shared" si="12"/>
        <v>#VALUE!</v>
      </c>
      <c r="V48" s="138" t="e">
        <f t="shared" si="12"/>
        <v>#VALUE!</v>
      </c>
      <c r="W48" s="138" t="e">
        <f t="shared" si="13"/>
        <v>#VALUE!</v>
      </c>
      <c r="X48" s="138" t="e">
        <f t="shared" si="13"/>
        <v>#VALUE!</v>
      </c>
      <c r="Y48" s="154" t="e">
        <f t="shared" si="14"/>
        <v>#VALUE!</v>
      </c>
      <c r="Z48" s="227" t="e">
        <f t="shared" si="14"/>
        <v>#VALUE!</v>
      </c>
      <c r="AA48" s="154" t="e">
        <f>Z48+7</f>
        <v>#VALUE!</v>
      </c>
      <c r="AB48" s="153" t="e">
        <f>AA48+14</f>
        <v>#VALUE!</v>
      </c>
      <c r="AC48" s="153" t="e">
        <f>AB48+7</f>
        <v>#VALUE!</v>
      </c>
      <c r="AD48" s="228"/>
      <c r="AE48" s="153" t="e">
        <f>AC48+3</f>
        <v>#VALUE!</v>
      </c>
      <c r="AF48" s="153" t="e">
        <f t="shared" si="15"/>
        <v>#VALUE!</v>
      </c>
      <c r="AG48" s="154" t="e">
        <f t="shared" si="15"/>
        <v>#VALUE!</v>
      </c>
      <c r="AH48" s="153" t="e">
        <f>AG48+14</f>
        <v>#VALUE!</v>
      </c>
      <c r="AI48" s="154" t="e">
        <f>AH48+360</f>
        <v>#VALUE!</v>
      </c>
      <c r="AJ48" s="164"/>
      <c r="AK48" s="93"/>
    </row>
    <row r="49" spans="1:37" ht="19.5" customHeight="1" x14ac:dyDescent="0.35">
      <c r="A49" s="93"/>
      <c r="B49" s="142"/>
      <c r="C49" s="142"/>
      <c r="D49" s="142"/>
      <c r="E49" s="142"/>
      <c r="F49" s="143"/>
      <c r="G49" s="144"/>
      <c r="H49" s="142"/>
      <c r="I49" s="142"/>
      <c r="J49" s="148"/>
      <c r="K49" s="145"/>
      <c r="L49" s="146"/>
      <c r="M49" s="147"/>
      <c r="N49" s="148"/>
      <c r="O49" s="148"/>
      <c r="P49" s="142"/>
      <c r="Q49" s="142"/>
      <c r="R49" s="157"/>
      <c r="S49" s="157"/>
      <c r="T49" s="157"/>
      <c r="U49" s="157"/>
      <c r="V49" s="156"/>
      <c r="W49" s="156"/>
      <c r="X49" s="156"/>
      <c r="Y49" s="158"/>
      <c r="Z49" s="159"/>
      <c r="AA49" s="156"/>
      <c r="AB49" s="160"/>
      <c r="AC49" s="161"/>
      <c r="AD49" s="161"/>
      <c r="AE49" s="160"/>
      <c r="AF49" s="161"/>
      <c r="AG49" s="161"/>
      <c r="AH49" s="156"/>
      <c r="AI49" s="156"/>
      <c r="AJ49" s="151"/>
      <c r="AK49" s="93"/>
    </row>
    <row r="50" spans="1:37" ht="19.5" customHeight="1" x14ac:dyDescent="0.35">
      <c r="A50" s="93"/>
      <c r="B50" s="415"/>
      <c r="C50" s="140"/>
      <c r="D50" s="90" t="s">
        <v>76</v>
      </c>
      <c r="E50" s="138" t="e">
        <f>D50+7</f>
        <v>#VALUE!</v>
      </c>
      <c r="F50" s="138" t="e">
        <f>E50+5</f>
        <v>#VALUE!</v>
      </c>
      <c r="G50" s="136"/>
      <c r="H50" s="129"/>
      <c r="I50" s="225" t="e">
        <f>F50</f>
        <v>#VALUE!</v>
      </c>
      <c r="J50" s="129"/>
      <c r="K50" s="130"/>
      <c r="L50" s="91"/>
      <c r="M50" s="137"/>
      <c r="N50" s="129"/>
      <c r="O50" s="129"/>
      <c r="P50" s="190" t="e">
        <f>Y50</f>
        <v>#VALUE!</v>
      </c>
      <c r="Q50" s="139" t="s">
        <v>100</v>
      </c>
      <c r="R50" s="132" t="e">
        <f>E50</f>
        <v>#VALUE!</v>
      </c>
      <c r="S50" s="132" t="e">
        <f>R50+7</f>
        <v>#VALUE!</v>
      </c>
      <c r="T50" s="132" t="e">
        <f>S50+5</f>
        <v>#VALUE!</v>
      </c>
      <c r="U50" s="132" t="e">
        <f t="shared" ref="U50:V52" si="16">T50+28</f>
        <v>#VALUE!</v>
      </c>
      <c r="V50" s="132" t="e">
        <f t="shared" si="16"/>
        <v>#VALUE!</v>
      </c>
      <c r="W50" s="132" t="e">
        <f t="shared" ref="W50:X52" si="17">V50+7</f>
        <v>#VALUE!</v>
      </c>
      <c r="X50" s="132" t="e">
        <f t="shared" si="17"/>
        <v>#VALUE!</v>
      </c>
      <c r="Y50" s="132" t="e">
        <f t="shared" ref="Y50:Z52" si="18">X50+28</f>
        <v>#VALUE!</v>
      </c>
      <c r="Z50" s="132" t="e">
        <f t="shared" si="18"/>
        <v>#VALUE!</v>
      </c>
      <c r="AA50" s="132" t="e">
        <f>Z50+7</f>
        <v>#VALUE!</v>
      </c>
      <c r="AB50" s="90" t="e">
        <f>AA50+14</f>
        <v>#VALUE!</v>
      </c>
      <c r="AC50" s="90" t="e">
        <f>AB50+7</f>
        <v>#VALUE!</v>
      </c>
      <c r="AD50" s="229"/>
      <c r="AE50" s="90" t="e">
        <f>AC50+3</f>
        <v>#VALUE!</v>
      </c>
      <c r="AF50" s="90" t="e">
        <f t="shared" ref="AF50:AG52" si="19">AE50+7</f>
        <v>#VALUE!</v>
      </c>
      <c r="AG50" s="138" t="e">
        <f t="shared" si="19"/>
        <v>#VALUE!</v>
      </c>
      <c r="AH50" s="132" t="e">
        <f>AG50+14</f>
        <v>#VALUE!</v>
      </c>
      <c r="AI50" s="132" t="e">
        <f>AH50+360</f>
        <v>#VALUE!</v>
      </c>
      <c r="AJ50" s="90"/>
      <c r="AK50" s="93"/>
    </row>
    <row r="51" spans="1:37" ht="19.5" customHeight="1" x14ac:dyDescent="0.35">
      <c r="A51" s="93"/>
      <c r="B51" s="416"/>
      <c r="C51" s="140"/>
      <c r="D51" s="90" t="s">
        <v>76</v>
      </c>
      <c r="E51" s="138" t="e">
        <f>D51+7</f>
        <v>#VALUE!</v>
      </c>
      <c r="F51" s="138" t="e">
        <f>E51+5</f>
        <v>#VALUE!</v>
      </c>
      <c r="G51" s="136"/>
      <c r="H51" s="129"/>
      <c r="I51" s="225" t="e">
        <f>F51</f>
        <v>#VALUE!</v>
      </c>
      <c r="J51" s="129"/>
      <c r="K51" s="130"/>
      <c r="L51" s="91"/>
      <c r="M51" s="137"/>
      <c r="N51" s="129"/>
      <c r="O51" s="129"/>
      <c r="P51" s="190" t="e">
        <f>Y51</f>
        <v>#VALUE!</v>
      </c>
      <c r="Q51" s="133" t="s">
        <v>78</v>
      </c>
      <c r="R51" s="132" t="e">
        <f>E51</f>
        <v>#VALUE!</v>
      </c>
      <c r="S51" s="132" t="e">
        <f>R51+7</f>
        <v>#VALUE!</v>
      </c>
      <c r="T51" s="132" t="e">
        <f>S51+5</f>
        <v>#VALUE!</v>
      </c>
      <c r="U51" s="132" t="e">
        <f t="shared" si="16"/>
        <v>#VALUE!</v>
      </c>
      <c r="V51" s="132" t="e">
        <f t="shared" si="16"/>
        <v>#VALUE!</v>
      </c>
      <c r="W51" s="132" t="e">
        <f t="shared" si="17"/>
        <v>#VALUE!</v>
      </c>
      <c r="X51" s="132" t="e">
        <f t="shared" si="17"/>
        <v>#VALUE!</v>
      </c>
      <c r="Y51" s="132" t="e">
        <f t="shared" si="18"/>
        <v>#VALUE!</v>
      </c>
      <c r="Z51" s="132" t="e">
        <f t="shared" si="18"/>
        <v>#VALUE!</v>
      </c>
      <c r="AA51" s="132" t="e">
        <f>Z51+7</f>
        <v>#VALUE!</v>
      </c>
      <c r="AB51" s="224" t="e">
        <f>AA51+14</f>
        <v>#VALUE!</v>
      </c>
      <c r="AC51" s="224" t="e">
        <f>AB51+7</f>
        <v>#VALUE!</v>
      </c>
      <c r="AD51" s="130"/>
      <c r="AE51" s="224" t="e">
        <f>AC51+3</f>
        <v>#VALUE!</v>
      </c>
      <c r="AF51" s="224" t="e">
        <f t="shared" si="19"/>
        <v>#VALUE!</v>
      </c>
      <c r="AG51" s="225" t="e">
        <f t="shared" si="19"/>
        <v>#VALUE!</v>
      </c>
      <c r="AH51" s="132" t="e">
        <f>AG51+14</f>
        <v>#VALUE!</v>
      </c>
      <c r="AI51" s="132" t="e">
        <f>AH51+360</f>
        <v>#VALUE!</v>
      </c>
      <c r="AJ51" s="224"/>
      <c r="AK51" s="93"/>
    </row>
    <row r="52" spans="1:37" ht="19.5" customHeight="1" x14ac:dyDescent="0.35">
      <c r="A52" s="93"/>
      <c r="B52" s="417"/>
      <c r="C52" s="140"/>
      <c r="D52" s="90" t="s">
        <v>76</v>
      </c>
      <c r="E52" s="138" t="e">
        <f>D52+7</f>
        <v>#VALUE!</v>
      </c>
      <c r="F52" s="138" t="e">
        <f>E52+5</f>
        <v>#VALUE!</v>
      </c>
      <c r="G52" s="136"/>
      <c r="H52" s="129"/>
      <c r="I52" s="225" t="e">
        <f>F52</f>
        <v>#VALUE!</v>
      </c>
      <c r="J52" s="129"/>
      <c r="K52" s="130"/>
      <c r="L52" s="91"/>
      <c r="M52" s="137"/>
      <c r="N52" s="129"/>
      <c r="O52" s="129"/>
      <c r="P52" s="190" t="e">
        <f>Y52</f>
        <v>#VALUE!</v>
      </c>
      <c r="Q52" s="139" t="s">
        <v>79</v>
      </c>
      <c r="R52" s="138" t="e">
        <f>E52</f>
        <v>#VALUE!</v>
      </c>
      <c r="S52" s="138" t="e">
        <f>R52+7</f>
        <v>#VALUE!</v>
      </c>
      <c r="T52" s="138" t="e">
        <f>S52+5</f>
        <v>#VALUE!</v>
      </c>
      <c r="U52" s="138" t="e">
        <f t="shared" si="16"/>
        <v>#VALUE!</v>
      </c>
      <c r="V52" s="138" t="e">
        <f t="shared" si="16"/>
        <v>#VALUE!</v>
      </c>
      <c r="W52" s="138" t="e">
        <f t="shared" si="17"/>
        <v>#VALUE!</v>
      </c>
      <c r="X52" s="138" t="e">
        <f t="shared" si="17"/>
        <v>#VALUE!</v>
      </c>
      <c r="Y52" s="138" t="e">
        <f t="shared" si="18"/>
        <v>#VALUE!</v>
      </c>
      <c r="Z52" s="138" t="e">
        <f t="shared" si="18"/>
        <v>#VALUE!</v>
      </c>
      <c r="AA52" s="138" t="e">
        <f>Z52+7</f>
        <v>#VALUE!</v>
      </c>
      <c r="AB52" s="230" t="e">
        <f>AA52+14</f>
        <v>#VALUE!</v>
      </c>
      <c r="AC52" s="132" t="e">
        <f>AB52+7</f>
        <v>#VALUE!</v>
      </c>
      <c r="AD52" s="134"/>
      <c r="AE52" s="230" t="e">
        <f>AC52+3</f>
        <v>#VALUE!</v>
      </c>
      <c r="AF52" s="132" t="e">
        <f t="shared" si="19"/>
        <v>#VALUE!</v>
      </c>
      <c r="AG52" s="132" t="e">
        <f t="shared" si="19"/>
        <v>#VALUE!</v>
      </c>
      <c r="AH52" s="90" t="e">
        <f>AG52+14</f>
        <v>#VALUE!</v>
      </c>
      <c r="AI52" s="90" t="e">
        <f>AH52+360</f>
        <v>#VALUE!</v>
      </c>
      <c r="AJ52" s="132"/>
      <c r="AK52" s="93"/>
    </row>
    <row r="53" spans="1:37" ht="19.5" customHeight="1" x14ac:dyDescent="0.35">
      <c r="A53" s="93"/>
      <c r="B53" s="142"/>
      <c r="C53" s="142"/>
      <c r="D53" s="142"/>
      <c r="E53" s="142"/>
      <c r="F53" s="143"/>
      <c r="G53" s="144"/>
      <c r="H53" s="142"/>
      <c r="I53" s="142"/>
      <c r="J53" s="148"/>
      <c r="K53" s="145"/>
      <c r="L53" s="146"/>
      <c r="M53" s="147"/>
      <c r="N53" s="148"/>
      <c r="O53" s="148"/>
      <c r="P53" s="142"/>
      <c r="Q53" s="142"/>
      <c r="R53" s="149"/>
      <c r="S53" s="149"/>
      <c r="T53" s="149"/>
      <c r="U53" s="149"/>
      <c r="V53" s="142"/>
      <c r="W53" s="142"/>
      <c r="X53" s="142"/>
      <c r="Y53" s="143"/>
      <c r="Z53" s="142"/>
      <c r="AA53" s="142"/>
      <c r="AB53" s="150"/>
      <c r="AC53" s="151"/>
      <c r="AD53" s="152"/>
      <c r="AE53" s="150"/>
      <c r="AF53" s="151"/>
      <c r="AG53" s="152"/>
      <c r="AH53" s="150"/>
      <c r="AI53" s="150"/>
      <c r="AJ53" s="151"/>
      <c r="AK53" s="93"/>
    </row>
    <row r="54" spans="1:37" ht="19.5" customHeight="1" x14ac:dyDescent="0.35">
      <c r="A54" s="93"/>
      <c r="B54" s="415"/>
      <c r="C54" s="140"/>
      <c r="D54" s="90" t="s">
        <v>76</v>
      </c>
      <c r="E54" s="138" t="e">
        <f>D54+7</f>
        <v>#VALUE!</v>
      </c>
      <c r="F54" s="138" t="e">
        <f>E54+5</f>
        <v>#VALUE!</v>
      </c>
      <c r="G54" s="136"/>
      <c r="H54" s="129"/>
      <c r="I54" s="225" t="e">
        <f>F54</f>
        <v>#VALUE!</v>
      </c>
      <c r="J54" s="129"/>
      <c r="K54" s="130"/>
      <c r="L54" s="91"/>
      <c r="M54" s="137"/>
      <c r="N54" s="129"/>
      <c r="O54" s="129"/>
      <c r="P54" s="190" t="e">
        <f>Y54</f>
        <v>#VALUE!</v>
      </c>
      <c r="Q54" s="139" t="s">
        <v>100</v>
      </c>
      <c r="R54" s="132" t="e">
        <f>E54</f>
        <v>#VALUE!</v>
      </c>
      <c r="S54" s="132" t="e">
        <f>R54+7</f>
        <v>#VALUE!</v>
      </c>
      <c r="T54" s="132" t="e">
        <f>S54+5</f>
        <v>#VALUE!</v>
      </c>
      <c r="U54" s="132" t="e">
        <f t="shared" ref="U54:V56" si="20">T54+28</f>
        <v>#VALUE!</v>
      </c>
      <c r="V54" s="132" t="e">
        <f t="shared" si="20"/>
        <v>#VALUE!</v>
      </c>
      <c r="W54" s="132" t="e">
        <f t="shared" ref="W54:X56" si="21">V54+7</f>
        <v>#VALUE!</v>
      </c>
      <c r="X54" s="132" t="e">
        <f t="shared" si="21"/>
        <v>#VALUE!</v>
      </c>
      <c r="Y54" s="132" t="e">
        <f t="shared" ref="Y54:Z56" si="22">X54+28</f>
        <v>#VALUE!</v>
      </c>
      <c r="Z54" s="132" t="e">
        <f t="shared" si="22"/>
        <v>#VALUE!</v>
      </c>
      <c r="AA54" s="132" t="e">
        <f>Z54+7</f>
        <v>#VALUE!</v>
      </c>
      <c r="AB54" s="132" t="e">
        <f>AA54+14</f>
        <v>#VALUE!</v>
      </c>
      <c r="AC54" s="132" t="e">
        <f>AB54+7</f>
        <v>#VALUE!</v>
      </c>
      <c r="AD54" s="134"/>
      <c r="AE54" s="132" t="e">
        <f>AC54+3</f>
        <v>#VALUE!</v>
      </c>
      <c r="AF54" s="132" t="e">
        <f t="shared" ref="AF54:AG56" si="23">AE54+7</f>
        <v>#VALUE!</v>
      </c>
      <c r="AG54" s="132" t="e">
        <f t="shared" si="23"/>
        <v>#VALUE!</v>
      </c>
      <c r="AH54" s="132" t="e">
        <f>AG54+14</f>
        <v>#VALUE!</v>
      </c>
      <c r="AI54" s="132" t="e">
        <f>AH54+360</f>
        <v>#VALUE!</v>
      </c>
      <c r="AJ54" s="168"/>
      <c r="AK54" s="93"/>
    </row>
    <row r="55" spans="1:37" ht="19.5" customHeight="1" x14ac:dyDescent="0.35">
      <c r="A55" s="93"/>
      <c r="B55" s="416"/>
      <c r="C55" s="140"/>
      <c r="D55" s="90" t="s">
        <v>76</v>
      </c>
      <c r="E55" s="138" t="e">
        <f>D55+7</f>
        <v>#VALUE!</v>
      </c>
      <c r="F55" s="138" t="e">
        <f>E55+5</f>
        <v>#VALUE!</v>
      </c>
      <c r="G55" s="136"/>
      <c r="H55" s="129"/>
      <c r="I55" s="225" t="e">
        <f>F55</f>
        <v>#VALUE!</v>
      </c>
      <c r="J55" s="129"/>
      <c r="K55" s="130"/>
      <c r="L55" s="91"/>
      <c r="M55" s="137"/>
      <c r="N55" s="129"/>
      <c r="O55" s="129"/>
      <c r="P55" s="190" t="e">
        <f>Y55</f>
        <v>#VALUE!</v>
      </c>
      <c r="Q55" s="133" t="s">
        <v>78</v>
      </c>
      <c r="R55" s="132" t="e">
        <f>E55</f>
        <v>#VALUE!</v>
      </c>
      <c r="S55" s="132" t="e">
        <f>R55+7</f>
        <v>#VALUE!</v>
      </c>
      <c r="T55" s="132" t="e">
        <f>S55+5</f>
        <v>#VALUE!</v>
      </c>
      <c r="U55" s="132" t="e">
        <f t="shared" si="20"/>
        <v>#VALUE!</v>
      </c>
      <c r="V55" s="132" t="e">
        <f t="shared" si="20"/>
        <v>#VALUE!</v>
      </c>
      <c r="W55" s="132" t="e">
        <f t="shared" si="21"/>
        <v>#VALUE!</v>
      </c>
      <c r="X55" s="132" t="e">
        <f t="shared" si="21"/>
        <v>#VALUE!</v>
      </c>
      <c r="Y55" s="132" t="e">
        <f t="shared" si="22"/>
        <v>#VALUE!</v>
      </c>
      <c r="Z55" s="132" t="e">
        <f t="shared" si="22"/>
        <v>#VALUE!</v>
      </c>
      <c r="AA55" s="132" t="e">
        <f>Z55+7</f>
        <v>#VALUE!</v>
      </c>
      <c r="AB55" s="132" t="e">
        <f>AA55+14</f>
        <v>#VALUE!</v>
      </c>
      <c r="AC55" s="132" t="e">
        <f>AB55+7</f>
        <v>#VALUE!</v>
      </c>
      <c r="AD55" s="134"/>
      <c r="AE55" s="132" t="e">
        <f>AC55+3</f>
        <v>#VALUE!</v>
      </c>
      <c r="AF55" s="132" t="e">
        <f t="shared" si="23"/>
        <v>#VALUE!</v>
      </c>
      <c r="AG55" s="132" t="e">
        <f t="shared" si="23"/>
        <v>#VALUE!</v>
      </c>
      <c r="AH55" s="132" t="e">
        <f>AG55+14</f>
        <v>#VALUE!</v>
      </c>
      <c r="AI55" s="132" t="e">
        <f>AH55+360</f>
        <v>#VALUE!</v>
      </c>
      <c r="AJ55" s="168"/>
      <c r="AK55" s="93"/>
    </row>
    <row r="56" spans="1:37" ht="19.5" customHeight="1" x14ac:dyDescent="0.35">
      <c r="A56" s="93"/>
      <c r="B56" s="417"/>
      <c r="C56" s="140"/>
      <c r="D56" s="90" t="s">
        <v>76</v>
      </c>
      <c r="E56" s="138" t="e">
        <f>D56+7</f>
        <v>#VALUE!</v>
      </c>
      <c r="F56" s="138" t="e">
        <f>E56+5</f>
        <v>#VALUE!</v>
      </c>
      <c r="G56" s="136"/>
      <c r="H56" s="129"/>
      <c r="I56" s="225" t="e">
        <f>F56</f>
        <v>#VALUE!</v>
      </c>
      <c r="J56" s="129"/>
      <c r="K56" s="130"/>
      <c r="L56" s="91"/>
      <c r="M56" s="137"/>
      <c r="N56" s="129"/>
      <c r="O56" s="129"/>
      <c r="P56" s="190" t="e">
        <f>Y56</f>
        <v>#VALUE!</v>
      </c>
      <c r="Q56" s="139" t="s">
        <v>79</v>
      </c>
      <c r="R56" s="138" t="e">
        <f>E56</f>
        <v>#VALUE!</v>
      </c>
      <c r="S56" s="138" t="e">
        <f>R56+7</f>
        <v>#VALUE!</v>
      </c>
      <c r="T56" s="138" t="e">
        <f>S56+5</f>
        <v>#VALUE!</v>
      </c>
      <c r="U56" s="138" t="e">
        <f t="shared" si="20"/>
        <v>#VALUE!</v>
      </c>
      <c r="V56" s="138" t="e">
        <f t="shared" si="20"/>
        <v>#VALUE!</v>
      </c>
      <c r="W56" s="138" t="e">
        <f t="shared" si="21"/>
        <v>#VALUE!</v>
      </c>
      <c r="X56" s="138" t="e">
        <f t="shared" si="21"/>
        <v>#VALUE!</v>
      </c>
      <c r="Y56" s="154" t="e">
        <f t="shared" si="22"/>
        <v>#VALUE!</v>
      </c>
      <c r="Z56" s="227" t="e">
        <f t="shared" si="22"/>
        <v>#VALUE!</v>
      </c>
      <c r="AA56" s="154" t="e">
        <f>Z56+7</f>
        <v>#VALUE!</v>
      </c>
      <c r="AB56" s="153" t="e">
        <f>AA56+14</f>
        <v>#VALUE!</v>
      </c>
      <c r="AC56" s="153" t="e">
        <f>AB56+7</f>
        <v>#VALUE!</v>
      </c>
      <c r="AD56" s="228"/>
      <c r="AE56" s="153" t="e">
        <f>AC56+3</f>
        <v>#VALUE!</v>
      </c>
      <c r="AF56" s="153" t="e">
        <f t="shared" si="23"/>
        <v>#VALUE!</v>
      </c>
      <c r="AG56" s="154" t="e">
        <f t="shared" si="23"/>
        <v>#VALUE!</v>
      </c>
      <c r="AH56" s="153" t="e">
        <f>AG56+14</f>
        <v>#VALUE!</v>
      </c>
      <c r="AI56" s="154" t="e">
        <f>AH56+360</f>
        <v>#VALUE!</v>
      </c>
      <c r="AJ56" s="90"/>
      <c r="AK56" s="93"/>
    </row>
    <row r="57" spans="1:37" ht="19.5" customHeight="1" x14ac:dyDescent="0.35">
      <c r="A57" s="93"/>
      <c r="B57" s="142"/>
      <c r="C57" s="142"/>
      <c r="D57" s="142"/>
      <c r="E57" s="142"/>
      <c r="F57" s="143"/>
      <c r="G57" s="144"/>
      <c r="H57" s="142"/>
      <c r="I57" s="142"/>
      <c r="J57" s="148"/>
      <c r="K57" s="145"/>
      <c r="L57" s="146"/>
      <c r="M57" s="147"/>
      <c r="N57" s="148"/>
      <c r="O57" s="148"/>
      <c r="P57" s="142"/>
      <c r="Q57" s="142"/>
      <c r="R57" s="157"/>
      <c r="S57" s="157"/>
      <c r="T57" s="157"/>
      <c r="U57" s="157"/>
      <c r="V57" s="156"/>
      <c r="W57" s="156"/>
      <c r="X57" s="156"/>
      <c r="Y57" s="158"/>
      <c r="Z57" s="159"/>
      <c r="AA57" s="156"/>
      <c r="AB57" s="160"/>
      <c r="AC57" s="161"/>
      <c r="AD57" s="161"/>
      <c r="AE57" s="160"/>
      <c r="AF57" s="161"/>
      <c r="AG57" s="161"/>
      <c r="AH57" s="156"/>
      <c r="AI57" s="156"/>
      <c r="AJ57" s="151"/>
      <c r="AK57" s="93"/>
    </row>
    <row r="58" spans="1:37" ht="19.5" customHeight="1" x14ac:dyDescent="0.35">
      <c r="A58" s="93"/>
      <c r="B58" s="415"/>
      <c r="C58" s="140"/>
      <c r="D58" s="90" t="s">
        <v>76</v>
      </c>
      <c r="E58" s="138" t="e">
        <f>D58+7</f>
        <v>#VALUE!</v>
      </c>
      <c r="F58" s="138" t="e">
        <f>E58+5</f>
        <v>#VALUE!</v>
      </c>
      <c r="G58" s="136"/>
      <c r="H58" s="129"/>
      <c r="I58" s="225" t="e">
        <f>F58</f>
        <v>#VALUE!</v>
      </c>
      <c r="J58" s="129"/>
      <c r="K58" s="130"/>
      <c r="L58" s="91"/>
      <c r="M58" s="137"/>
      <c r="N58" s="129"/>
      <c r="O58" s="129"/>
      <c r="P58" s="190" t="e">
        <f>Y58</f>
        <v>#VALUE!</v>
      </c>
      <c r="Q58" s="139" t="s">
        <v>100</v>
      </c>
      <c r="R58" s="132" t="e">
        <f>E58</f>
        <v>#VALUE!</v>
      </c>
      <c r="S58" s="132" t="e">
        <f>R58+7</f>
        <v>#VALUE!</v>
      </c>
      <c r="T58" s="132" t="e">
        <f>S58+5</f>
        <v>#VALUE!</v>
      </c>
      <c r="U58" s="132" t="e">
        <f t="shared" ref="U58:V60" si="24">T58+28</f>
        <v>#VALUE!</v>
      </c>
      <c r="V58" s="132" t="e">
        <f t="shared" si="24"/>
        <v>#VALUE!</v>
      </c>
      <c r="W58" s="132" t="e">
        <f t="shared" ref="W58:X60" si="25">V58+7</f>
        <v>#VALUE!</v>
      </c>
      <c r="X58" s="132" t="e">
        <f t="shared" si="25"/>
        <v>#VALUE!</v>
      </c>
      <c r="Y58" s="132" t="e">
        <f t="shared" ref="Y58:Z60" si="26">X58+28</f>
        <v>#VALUE!</v>
      </c>
      <c r="Z58" s="132" t="e">
        <f t="shared" si="26"/>
        <v>#VALUE!</v>
      </c>
      <c r="AA58" s="132" t="e">
        <f>Z58+7</f>
        <v>#VALUE!</v>
      </c>
      <c r="AB58" s="132" t="e">
        <f>AA58+14</f>
        <v>#VALUE!</v>
      </c>
      <c r="AC58" s="132" t="e">
        <f>AB58+7</f>
        <v>#VALUE!</v>
      </c>
      <c r="AD58" s="134"/>
      <c r="AE58" s="132" t="e">
        <f>AC58+3</f>
        <v>#VALUE!</v>
      </c>
      <c r="AF58" s="132" t="e">
        <f t="shared" ref="AF58:AG60" si="27">AE58+7</f>
        <v>#VALUE!</v>
      </c>
      <c r="AG58" s="132" t="e">
        <f t="shared" si="27"/>
        <v>#VALUE!</v>
      </c>
      <c r="AH58" s="132" t="e">
        <f>AG58+14</f>
        <v>#VALUE!</v>
      </c>
      <c r="AI58" s="132" t="e">
        <f>AH58+360</f>
        <v>#VALUE!</v>
      </c>
      <c r="AJ58" s="90"/>
      <c r="AK58" s="93"/>
    </row>
    <row r="59" spans="1:37" ht="19.5" customHeight="1" x14ac:dyDescent="0.35">
      <c r="A59" s="93"/>
      <c r="B59" s="416"/>
      <c r="C59" s="140"/>
      <c r="D59" s="90" t="s">
        <v>76</v>
      </c>
      <c r="E59" s="138" t="e">
        <f>D59+7</f>
        <v>#VALUE!</v>
      </c>
      <c r="F59" s="138" t="e">
        <f>E59+5</f>
        <v>#VALUE!</v>
      </c>
      <c r="G59" s="136"/>
      <c r="H59" s="129"/>
      <c r="I59" s="225" t="e">
        <f>F59</f>
        <v>#VALUE!</v>
      </c>
      <c r="J59" s="129"/>
      <c r="K59" s="130"/>
      <c r="L59" s="91"/>
      <c r="M59" s="137"/>
      <c r="N59" s="129"/>
      <c r="O59" s="129"/>
      <c r="P59" s="190" t="e">
        <f>Y59</f>
        <v>#VALUE!</v>
      </c>
      <c r="Q59" s="133" t="s">
        <v>78</v>
      </c>
      <c r="R59" s="132" t="e">
        <f>E59</f>
        <v>#VALUE!</v>
      </c>
      <c r="S59" s="132" t="e">
        <f>R59+7</f>
        <v>#VALUE!</v>
      </c>
      <c r="T59" s="132" t="e">
        <f>S59+5</f>
        <v>#VALUE!</v>
      </c>
      <c r="U59" s="132" t="e">
        <f t="shared" si="24"/>
        <v>#VALUE!</v>
      </c>
      <c r="V59" s="132" t="e">
        <f t="shared" si="24"/>
        <v>#VALUE!</v>
      </c>
      <c r="W59" s="132" t="e">
        <f t="shared" si="25"/>
        <v>#VALUE!</v>
      </c>
      <c r="X59" s="132" t="e">
        <f t="shared" si="25"/>
        <v>#VALUE!</v>
      </c>
      <c r="Y59" s="132" t="e">
        <f t="shared" si="26"/>
        <v>#VALUE!</v>
      </c>
      <c r="Z59" s="132" t="e">
        <f t="shared" si="26"/>
        <v>#VALUE!</v>
      </c>
      <c r="AA59" s="132" t="e">
        <f>Z59+7</f>
        <v>#VALUE!</v>
      </c>
      <c r="AB59" s="132" t="e">
        <f>AA59+14</f>
        <v>#VALUE!</v>
      </c>
      <c r="AC59" s="132" t="e">
        <f>AB59+7</f>
        <v>#VALUE!</v>
      </c>
      <c r="AD59" s="134"/>
      <c r="AE59" s="132" t="e">
        <f>AC59+3</f>
        <v>#VALUE!</v>
      </c>
      <c r="AF59" s="132" t="e">
        <f t="shared" si="27"/>
        <v>#VALUE!</v>
      </c>
      <c r="AG59" s="132" t="e">
        <f t="shared" si="27"/>
        <v>#VALUE!</v>
      </c>
      <c r="AH59" s="132" t="e">
        <f>AG59+14</f>
        <v>#VALUE!</v>
      </c>
      <c r="AI59" s="132" t="e">
        <f>AH59+360</f>
        <v>#VALUE!</v>
      </c>
      <c r="AJ59" s="90"/>
      <c r="AK59" s="93"/>
    </row>
    <row r="60" spans="1:37" ht="19.5" customHeight="1" x14ac:dyDescent="0.35">
      <c r="A60" s="93"/>
      <c r="B60" s="417"/>
      <c r="C60" s="140"/>
      <c r="D60" s="90" t="s">
        <v>76</v>
      </c>
      <c r="E60" s="138" t="e">
        <f>D60+7</f>
        <v>#VALUE!</v>
      </c>
      <c r="F60" s="138" t="e">
        <f>E60+5</f>
        <v>#VALUE!</v>
      </c>
      <c r="G60" s="136"/>
      <c r="H60" s="129"/>
      <c r="I60" s="225" t="e">
        <f>F60</f>
        <v>#VALUE!</v>
      </c>
      <c r="J60" s="129"/>
      <c r="K60" s="130"/>
      <c r="L60" s="91"/>
      <c r="M60" s="137"/>
      <c r="N60" s="129"/>
      <c r="O60" s="129"/>
      <c r="P60" s="190" t="e">
        <f>Y60</f>
        <v>#VALUE!</v>
      </c>
      <c r="Q60" s="139" t="s">
        <v>79</v>
      </c>
      <c r="R60" s="138" t="e">
        <f>E60</f>
        <v>#VALUE!</v>
      </c>
      <c r="S60" s="138" t="e">
        <f>R60+7</f>
        <v>#VALUE!</v>
      </c>
      <c r="T60" s="138" t="e">
        <f>S60+5</f>
        <v>#VALUE!</v>
      </c>
      <c r="U60" s="138" t="e">
        <f t="shared" si="24"/>
        <v>#VALUE!</v>
      </c>
      <c r="V60" s="138" t="e">
        <f t="shared" si="24"/>
        <v>#VALUE!</v>
      </c>
      <c r="W60" s="138" t="e">
        <f t="shared" si="25"/>
        <v>#VALUE!</v>
      </c>
      <c r="X60" s="138" t="e">
        <f t="shared" si="25"/>
        <v>#VALUE!</v>
      </c>
      <c r="Y60" s="154" t="e">
        <f t="shared" si="26"/>
        <v>#VALUE!</v>
      </c>
      <c r="Z60" s="227" t="e">
        <f t="shared" si="26"/>
        <v>#VALUE!</v>
      </c>
      <c r="AA60" s="154" t="e">
        <f>Z60+7</f>
        <v>#VALUE!</v>
      </c>
      <c r="AB60" s="153" t="e">
        <f>AA60+14</f>
        <v>#VALUE!</v>
      </c>
      <c r="AC60" s="153" t="e">
        <f>AB60+7</f>
        <v>#VALUE!</v>
      </c>
      <c r="AD60" s="228"/>
      <c r="AE60" s="153" t="e">
        <f>AC60+3</f>
        <v>#VALUE!</v>
      </c>
      <c r="AF60" s="153" t="e">
        <f t="shared" si="27"/>
        <v>#VALUE!</v>
      </c>
      <c r="AG60" s="154" t="e">
        <f t="shared" si="27"/>
        <v>#VALUE!</v>
      </c>
      <c r="AH60" s="153" t="e">
        <f>AG60+14</f>
        <v>#VALUE!</v>
      </c>
      <c r="AI60" s="154" t="e">
        <f>AH60+360</f>
        <v>#VALUE!</v>
      </c>
      <c r="AJ60" s="90"/>
      <c r="AK60" s="93"/>
    </row>
    <row r="61" spans="1:37" ht="19.5" customHeight="1" x14ac:dyDescent="0.35">
      <c r="A61" s="93"/>
      <c r="B61" s="142"/>
      <c r="C61" s="142"/>
      <c r="D61" s="142"/>
      <c r="E61" s="142"/>
      <c r="F61" s="143"/>
      <c r="G61" s="144"/>
      <c r="H61" s="142"/>
      <c r="I61" s="142"/>
      <c r="J61" s="148"/>
      <c r="K61" s="145"/>
      <c r="L61" s="146"/>
      <c r="M61" s="155"/>
      <c r="N61" s="148"/>
      <c r="O61" s="148"/>
      <c r="P61" s="142"/>
      <c r="Q61" s="142"/>
      <c r="R61" s="157"/>
      <c r="S61" s="157"/>
      <c r="T61" s="157"/>
      <c r="U61" s="157"/>
      <c r="V61" s="156"/>
      <c r="W61" s="156"/>
      <c r="X61" s="156"/>
      <c r="Y61" s="158"/>
      <c r="Z61" s="159"/>
      <c r="AA61" s="156"/>
      <c r="AB61" s="160"/>
      <c r="AC61" s="161"/>
      <c r="AD61" s="161"/>
      <c r="AE61" s="160"/>
      <c r="AF61" s="161"/>
      <c r="AG61" s="161"/>
      <c r="AH61" s="156"/>
      <c r="AI61" s="156"/>
      <c r="AJ61" s="151"/>
      <c r="AK61" s="93"/>
    </row>
    <row r="62" spans="1:37" ht="19.5" customHeight="1" x14ac:dyDescent="0.35">
      <c r="A62" s="93"/>
      <c r="B62" s="415"/>
      <c r="C62" s="140"/>
      <c r="D62" s="90" t="s">
        <v>76</v>
      </c>
      <c r="E62" s="138" t="e">
        <f>D62+7</f>
        <v>#VALUE!</v>
      </c>
      <c r="F62" s="138" t="e">
        <f>E62+5</f>
        <v>#VALUE!</v>
      </c>
      <c r="G62" s="136"/>
      <c r="H62" s="129"/>
      <c r="I62" s="225" t="e">
        <f>F62</f>
        <v>#VALUE!</v>
      </c>
      <c r="J62" s="129"/>
      <c r="K62" s="130"/>
      <c r="L62" s="91"/>
      <c r="M62" s="137"/>
      <c r="N62" s="129"/>
      <c r="O62" s="129"/>
      <c r="P62" s="190" t="e">
        <f>Y62</f>
        <v>#VALUE!</v>
      </c>
      <c r="Q62" s="139" t="s">
        <v>100</v>
      </c>
      <c r="R62" s="132" t="e">
        <f>E62</f>
        <v>#VALUE!</v>
      </c>
      <c r="S62" s="132" t="e">
        <f>R62+7</f>
        <v>#VALUE!</v>
      </c>
      <c r="T62" s="132" t="e">
        <f>S62+5</f>
        <v>#VALUE!</v>
      </c>
      <c r="U62" s="132" t="e">
        <f t="shared" ref="U62:V64" si="28">T62+28</f>
        <v>#VALUE!</v>
      </c>
      <c r="V62" s="132" t="e">
        <f t="shared" si="28"/>
        <v>#VALUE!</v>
      </c>
      <c r="W62" s="132" t="e">
        <f t="shared" ref="W62:X64" si="29">V62+7</f>
        <v>#VALUE!</v>
      </c>
      <c r="X62" s="132" t="e">
        <f t="shared" si="29"/>
        <v>#VALUE!</v>
      </c>
      <c r="Y62" s="132" t="e">
        <f t="shared" ref="Y62:Z64" si="30">X62+28</f>
        <v>#VALUE!</v>
      </c>
      <c r="Z62" s="132" t="e">
        <f t="shared" si="30"/>
        <v>#VALUE!</v>
      </c>
      <c r="AA62" s="132" t="e">
        <f>Z62+7</f>
        <v>#VALUE!</v>
      </c>
      <c r="AB62" s="90" t="e">
        <f>AA62+14</f>
        <v>#VALUE!</v>
      </c>
      <c r="AC62" s="90" t="e">
        <f>AB62+7</f>
        <v>#VALUE!</v>
      </c>
      <c r="AD62" s="229"/>
      <c r="AE62" s="90" t="e">
        <f>AC62+3</f>
        <v>#VALUE!</v>
      </c>
      <c r="AF62" s="90" t="e">
        <f t="shared" ref="AF62:AG64" si="31">AE62+7</f>
        <v>#VALUE!</v>
      </c>
      <c r="AG62" s="138" t="e">
        <f t="shared" si="31"/>
        <v>#VALUE!</v>
      </c>
      <c r="AH62" s="132" t="e">
        <f>AG62+14</f>
        <v>#VALUE!</v>
      </c>
      <c r="AI62" s="132" t="e">
        <f>AH62+360</f>
        <v>#VALUE!</v>
      </c>
      <c r="AJ62" s="90"/>
      <c r="AK62" s="93"/>
    </row>
    <row r="63" spans="1:37" ht="19.5" customHeight="1" x14ac:dyDescent="0.35">
      <c r="A63" s="93"/>
      <c r="B63" s="416"/>
      <c r="C63" s="140"/>
      <c r="D63" s="90" t="s">
        <v>76</v>
      </c>
      <c r="E63" s="138" t="e">
        <f>D63+7</f>
        <v>#VALUE!</v>
      </c>
      <c r="F63" s="138" t="e">
        <f>E63+5</f>
        <v>#VALUE!</v>
      </c>
      <c r="G63" s="136"/>
      <c r="H63" s="129"/>
      <c r="I63" s="225" t="e">
        <f>F63</f>
        <v>#VALUE!</v>
      </c>
      <c r="J63" s="129"/>
      <c r="K63" s="130"/>
      <c r="L63" s="91"/>
      <c r="M63" s="137"/>
      <c r="N63" s="129"/>
      <c r="O63" s="129"/>
      <c r="P63" s="190" t="e">
        <f>Y63</f>
        <v>#VALUE!</v>
      </c>
      <c r="Q63" s="133" t="s">
        <v>78</v>
      </c>
      <c r="R63" s="132" t="e">
        <f>E63</f>
        <v>#VALUE!</v>
      </c>
      <c r="S63" s="132" t="e">
        <f>R63+7</f>
        <v>#VALUE!</v>
      </c>
      <c r="T63" s="132" t="e">
        <f>S63+5</f>
        <v>#VALUE!</v>
      </c>
      <c r="U63" s="132" t="e">
        <f t="shared" si="28"/>
        <v>#VALUE!</v>
      </c>
      <c r="V63" s="132" t="e">
        <f t="shared" si="28"/>
        <v>#VALUE!</v>
      </c>
      <c r="W63" s="132" t="e">
        <f t="shared" si="29"/>
        <v>#VALUE!</v>
      </c>
      <c r="X63" s="132" t="e">
        <f t="shared" si="29"/>
        <v>#VALUE!</v>
      </c>
      <c r="Y63" s="132" t="e">
        <f t="shared" si="30"/>
        <v>#VALUE!</v>
      </c>
      <c r="Z63" s="132" t="e">
        <f t="shared" si="30"/>
        <v>#VALUE!</v>
      </c>
      <c r="AA63" s="132" t="e">
        <f>Z63+7</f>
        <v>#VALUE!</v>
      </c>
      <c r="AB63" s="224" t="e">
        <f>AA63+14</f>
        <v>#VALUE!</v>
      </c>
      <c r="AC63" s="224" t="e">
        <f>AB63+7</f>
        <v>#VALUE!</v>
      </c>
      <c r="AD63" s="130"/>
      <c r="AE63" s="224" t="e">
        <f>AC63+3</f>
        <v>#VALUE!</v>
      </c>
      <c r="AF63" s="224" t="e">
        <f t="shared" si="31"/>
        <v>#VALUE!</v>
      </c>
      <c r="AG63" s="225" t="e">
        <f t="shared" si="31"/>
        <v>#VALUE!</v>
      </c>
      <c r="AH63" s="132" t="e">
        <f>AG63+14</f>
        <v>#VALUE!</v>
      </c>
      <c r="AI63" s="132" t="e">
        <f>AH63+360</f>
        <v>#VALUE!</v>
      </c>
      <c r="AJ63" s="90"/>
      <c r="AK63" s="93"/>
    </row>
    <row r="64" spans="1:37" ht="19.5" customHeight="1" thickBot="1" x14ac:dyDescent="0.4">
      <c r="A64" s="93"/>
      <c r="B64" s="417"/>
      <c r="C64" s="140"/>
      <c r="D64" s="90" t="s">
        <v>76</v>
      </c>
      <c r="E64" s="138" t="e">
        <f>D64+7</f>
        <v>#VALUE!</v>
      </c>
      <c r="F64" s="138" t="e">
        <f>E64+5</f>
        <v>#VALUE!</v>
      </c>
      <c r="G64" s="136"/>
      <c r="H64" s="129"/>
      <c r="I64" s="225" t="e">
        <f>F64</f>
        <v>#VALUE!</v>
      </c>
      <c r="J64" s="129"/>
      <c r="K64" s="130"/>
      <c r="L64" s="91"/>
      <c r="M64" s="137"/>
      <c r="N64" s="129"/>
      <c r="O64" s="129"/>
      <c r="P64" s="190" t="e">
        <f>Y64</f>
        <v>#VALUE!</v>
      </c>
      <c r="Q64" s="139" t="s">
        <v>79</v>
      </c>
      <c r="R64" s="138" t="e">
        <f>E64</f>
        <v>#VALUE!</v>
      </c>
      <c r="S64" s="138" t="e">
        <f>R64+7</f>
        <v>#VALUE!</v>
      </c>
      <c r="T64" s="138" t="e">
        <f>S64+5</f>
        <v>#VALUE!</v>
      </c>
      <c r="U64" s="138" t="e">
        <f t="shared" si="28"/>
        <v>#VALUE!</v>
      </c>
      <c r="V64" s="138" t="e">
        <f t="shared" si="28"/>
        <v>#VALUE!</v>
      </c>
      <c r="W64" s="138" t="e">
        <f t="shared" si="29"/>
        <v>#VALUE!</v>
      </c>
      <c r="X64" s="138" t="e">
        <f t="shared" si="29"/>
        <v>#VALUE!</v>
      </c>
      <c r="Y64" s="138" t="e">
        <f t="shared" si="30"/>
        <v>#VALUE!</v>
      </c>
      <c r="Z64" s="138" t="e">
        <f t="shared" si="30"/>
        <v>#VALUE!</v>
      </c>
      <c r="AA64" s="138" t="e">
        <f>Z64+7</f>
        <v>#VALUE!</v>
      </c>
      <c r="AB64" s="230" t="e">
        <f>AA64+14</f>
        <v>#VALUE!</v>
      </c>
      <c r="AC64" s="132" t="e">
        <f>AB64+7</f>
        <v>#VALUE!</v>
      </c>
      <c r="AD64" s="134"/>
      <c r="AE64" s="230" t="e">
        <f>AC64+3</f>
        <v>#VALUE!</v>
      </c>
      <c r="AF64" s="132" t="e">
        <f t="shared" si="31"/>
        <v>#VALUE!</v>
      </c>
      <c r="AG64" s="132" t="e">
        <f t="shared" si="31"/>
        <v>#VALUE!</v>
      </c>
      <c r="AH64" s="90" t="e">
        <f>AG64+14</f>
        <v>#VALUE!</v>
      </c>
      <c r="AI64" s="90" t="e">
        <f>AH64+360</f>
        <v>#VALUE!</v>
      </c>
      <c r="AJ64" s="90"/>
      <c r="AK64" s="93"/>
    </row>
    <row r="65" spans="1:37" ht="19.5" customHeight="1" thickTop="1" x14ac:dyDescent="0.35">
      <c r="A65" s="93"/>
      <c r="B65" s="142"/>
      <c r="C65" s="142"/>
      <c r="D65" s="142"/>
      <c r="E65" s="142"/>
      <c r="F65" s="143"/>
      <c r="G65" s="144"/>
      <c r="H65" s="142"/>
      <c r="I65" s="142"/>
      <c r="J65" s="148"/>
      <c r="K65" s="145"/>
      <c r="L65" s="146"/>
      <c r="M65" s="155"/>
      <c r="N65" s="148"/>
      <c r="O65" s="148"/>
      <c r="P65" s="142"/>
      <c r="Q65" s="142"/>
      <c r="R65" s="149"/>
      <c r="S65" s="149"/>
      <c r="T65" s="149"/>
      <c r="U65" s="149"/>
      <c r="V65" s="142"/>
      <c r="W65" s="142"/>
      <c r="X65" s="142"/>
      <c r="Y65" s="143"/>
      <c r="Z65" s="142"/>
      <c r="AA65" s="142"/>
      <c r="AB65" s="170"/>
      <c r="AC65" s="171"/>
      <c r="AD65" s="172"/>
      <c r="AE65" s="170"/>
      <c r="AF65" s="171"/>
      <c r="AG65" s="172"/>
      <c r="AH65" s="150"/>
      <c r="AI65" s="150"/>
      <c r="AJ65" s="151"/>
      <c r="AK65" s="93"/>
    </row>
    <row r="66" spans="1:37" x14ac:dyDescent="0.25">
      <c r="A66" s="93"/>
      <c r="B66" s="173" t="s">
        <v>82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</row>
    <row r="67" spans="1:37" x14ac:dyDescent="0.25">
      <c r="A67" s="93"/>
      <c r="B67" s="174" t="s">
        <v>83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</row>
    <row r="68" spans="1:37" x14ac:dyDescent="0.25">
      <c r="A68" s="93"/>
      <c r="B68" s="175" t="s">
        <v>101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</row>
    <row r="69" spans="1:37" x14ac:dyDescent="0.25">
      <c r="A69" s="93"/>
      <c r="B69" s="175" t="s">
        <v>85</v>
      </c>
      <c r="C69" s="93"/>
      <c r="D69" s="93"/>
      <c r="E69" s="93"/>
      <c r="F69" s="93"/>
      <c r="G69" s="93"/>
      <c r="H69" s="93"/>
      <c r="I69" s="93"/>
      <c r="J69" s="176"/>
      <c r="K69" s="176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</row>
  </sheetData>
  <sheetProtection formatCells="0" formatColumns="0" formatRows="0" insertColumns="0" insertRows="0" insertHyperlinks="0" deleteColumns="0" deleteRows="0" sort="0" autoFilter="0" pivotTables="0"/>
  <protectedRanges>
    <protectedRange password="CA9C" sqref="A3:B10 A20:F22 A12:B16 A11 A32:AA33 AH32:AJ33" name="Range2"/>
    <protectedRange password="CF7A" sqref="B27:F30 AH41:AJ45 AJ40 Q34:Q35 D4:F15 B37:AA37 AH36:AJ37 H38:H39 Q38:Q39 B41:AA41 AH53:AJ53 AJ46:AJ52 B53:AA53 B49:Q49 AH49:AI52 R48:AA52 AJ54:AJ60 B65:AA65 AH57:AI57 R56:AA57 B57:Q57 AH61:AJ65 R60:AA64 B34:C36 B38:C40 B45:AA45 B42:C44 J42:O44 J34:O36 J38:O40 Q36:AA36 Q40:AA40 Q42:AA44 B46:C48 Q46:Q48 B50:C52 Q50:Q52 B54:C56 Q54:Q56 B61:Q61 B58:C60 Q58:Q60 B62:C64 Q62:Q64 E40:H40 E42:H44 E46:O48 E50:O52 E54:O56 E58:O60 E62:O64 F23:F26 E36:H36" name="Range1"/>
    <protectedRange password="CF7A" sqref="C15" name="Range1_2"/>
  </protectedRanges>
  <mergeCells count="23">
    <mergeCell ref="AH32:AI32"/>
    <mergeCell ref="Z32:AA32"/>
    <mergeCell ref="X32:Y32"/>
    <mergeCell ref="V32:W32"/>
    <mergeCell ref="T32:U32"/>
    <mergeCell ref="AB32:AG32"/>
    <mergeCell ref="D2:F2"/>
    <mergeCell ref="B38:B40"/>
    <mergeCell ref="B42:B44"/>
    <mergeCell ref="B46:B48"/>
    <mergeCell ref="D20:F20"/>
    <mergeCell ref="B32:C32"/>
    <mergeCell ref="E29:F29"/>
    <mergeCell ref="E22:F22"/>
    <mergeCell ref="B34:B36"/>
    <mergeCell ref="C34:C36"/>
    <mergeCell ref="B50:B52"/>
    <mergeCell ref="B54:B56"/>
    <mergeCell ref="B58:B60"/>
    <mergeCell ref="B62:B64"/>
    <mergeCell ref="R32:S32"/>
    <mergeCell ref="D32:P32"/>
    <mergeCell ref="C38:C40"/>
  </mergeCells>
  <phoneticPr fontId="1" type="noConversion"/>
  <dataValidations count="5">
    <dataValidation type="list" errorStyle="warning" allowBlank="1" showInputMessage="1" showErrorMessage="1" errorTitle="Please check your entry " error="Please select from the dropdown if not applicable, enter the text." sqref="J42:J65 J38:J40 J34:J36">
      <formula1>"Unit Prices,lump sum,Reimbursable cost plus fees,Design and build,Turnkey,Output-Based (where payments are made for measured outputs instead of inputs),design and build,Management contracting"</formula1>
    </dataValidation>
    <dataValidation type="list" allowBlank="1" showInputMessage="1" showErrorMessage="1" errorTitle="Error in selection" error="Please select from the dropdown list" promptTitle="Procurement Method" prompt="Please select from the dropdown list." sqref="L34:L65 B23:B30">
      <formula1>"International Competitive Bidding (ICB),Limited International Bidding (LIB), National Competitive Bidding (NCB),Shopping, Direct Contracting,Force Account,Procurement from specialized agencies, Procurement Agents,Inspection Agents,Community Participation "</formula1>
    </dataValidation>
    <dataValidation type="list" allowBlank="1" showInputMessage="1" showErrorMessage="1" sqref="O34:O65">
      <formula1>"PRIOR,POST"</formula1>
    </dataValidation>
    <dataValidation type="list" allowBlank="1" showInputMessage="1" showErrorMessage="1" sqref="N34:N65">
      <formula1>"Domestic,Regional"</formula1>
    </dataValidation>
    <dataValidation type="list" allowBlank="1" showInputMessage="1" showErrorMessage="1" sqref="M34:M65">
      <formula1>"Prior, Post"</formula1>
    </dataValidation>
  </dataValidations>
  <pageMargins left="0.5" right="0.5" top="0.23" bottom="0.25" header="0.25" footer="0.25"/>
  <pageSetup scale="22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6"/>
  <sheetViews>
    <sheetView view="pageBreakPreview" topLeftCell="C1" zoomScale="85" zoomScaleNormal="60" zoomScaleSheetLayoutView="85" workbookViewId="0">
      <selection activeCell="J12" sqref="J12"/>
    </sheetView>
  </sheetViews>
  <sheetFormatPr baseColWidth="10" defaultColWidth="9.140625" defaultRowHeight="15" x14ac:dyDescent="0.2"/>
  <cols>
    <col min="1" max="1" width="3.42578125" style="242" customWidth="1"/>
    <col min="2" max="2" width="47.140625" style="242" customWidth="1"/>
    <col min="3" max="3" width="42" style="242" customWidth="1"/>
    <col min="4" max="4" width="45.42578125" style="242" bestFit="1" customWidth="1"/>
    <col min="5" max="5" width="65.28515625" style="242" bestFit="1" customWidth="1"/>
    <col min="6" max="6" width="14" style="272" customWidth="1"/>
    <col min="7" max="7" width="14.7109375" style="272" customWidth="1"/>
    <col min="8" max="8" width="14.42578125" style="272" customWidth="1"/>
    <col min="9" max="9" width="12.7109375" style="272" customWidth="1"/>
    <col min="10" max="10" width="11.5703125" style="272" bestFit="1" customWidth="1"/>
    <col min="11" max="14" width="12.7109375" style="272" customWidth="1"/>
    <col min="15" max="15" width="13.85546875" style="272" customWidth="1"/>
    <col min="16" max="17" width="12.5703125" style="272" customWidth="1"/>
    <col min="18" max="18" width="14.28515625" style="272" customWidth="1"/>
    <col min="19" max="19" width="13.85546875" style="272" bestFit="1" customWidth="1"/>
    <col min="20" max="20" width="15.28515625" style="272" customWidth="1"/>
    <col min="21" max="21" width="15.42578125" style="272" customWidth="1"/>
    <col min="22" max="22" width="15.5703125" style="272" customWidth="1"/>
    <col min="23" max="23" width="13.85546875" style="272" customWidth="1"/>
    <col min="24" max="26" width="15.28515625" style="272" customWidth="1"/>
    <col min="27" max="28" width="13.28515625" style="272" customWidth="1"/>
    <col min="29" max="29" width="14.42578125" style="272" customWidth="1"/>
    <col min="30" max="30" width="17.85546875" style="272" customWidth="1"/>
    <col min="31" max="31" width="16.28515625" style="272" customWidth="1"/>
    <col min="32" max="32" width="15.85546875" style="272" customWidth="1"/>
    <col min="33" max="33" width="52.28515625" style="272" customWidth="1"/>
    <col min="34" max="16384" width="9.140625" style="242"/>
  </cols>
  <sheetData>
    <row r="1" spans="1:6" x14ac:dyDescent="0.2">
      <c r="B1" s="243"/>
      <c r="C1" s="243"/>
      <c r="D1" s="244"/>
      <c r="E1" s="244"/>
      <c r="F1" s="271"/>
    </row>
    <row r="2" spans="1:6" ht="27" customHeight="1" x14ac:dyDescent="0.2">
      <c r="D2" s="444" t="s">
        <v>0</v>
      </c>
      <c r="E2" s="444"/>
      <c r="F2" s="444"/>
    </row>
    <row r="3" spans="1:6" ht="24" customHeight="1" x14ac:dyDescent="0.2">
      <c r="A3" s="242" t="s">
        <v>1</v>
      </c>
      <c r="B3" s="245" t="s">
        <v>2</v>
      </c>
      <c r="C3" s="246"/>
    </row>
    <row r="4" spans="1:6" ht="24" customHeight="1" x14ac:dyDescent="0.2">
      <c r="B4" s="180" t="s">
        <v>86</v>
      </c>
      <c r="C4" s="247" t="s">
        <v>102</v>
      </c>
      <c r="D4" s="248"/>
      <c r="E4" s="249" t="s">
        <v>103</v>
      </c>
      <c r="F4" s="273"/>
    </row>
    <row r="5" spans="1:6" ht="24" customHeight="1" x14ac:dyDescent="0.2">
      <c r="B5" s="177" t="s">
        <v>4</v>
      </c>
      <c r="C5" s="250" t="s">
        <v>104</v>
      </c>
      <c r="D5" s="249"/>
      <c r="E5" s="249"/>
      <c r="F5" s="273"/>
    </row>
    <row r="6" spans="1:6" ht="20.25" customHeight="1" x14ac:dyDescent="0.2">
      <c r="B6" s="177" t="s">
        <v>5</v>
      </c>
      <c r="C6" s="247"/>
      <c r="D6" s="249"/>
      <c r="E6" s="249"/>
      <c r="F6" s="273"/>
    </row>
    <row r="7" spans="1:6" ht="24" customHeight="1" x14ac:dyDescent="0.2">
      <c r="B7" s="177" t="s">
        <v>6</v>
      </c>
      <c r="C7" s="247" t="s">
        <v>105</v>
      </c>
      <c r="D7" s="249"/>
      <c r="E7" s="249"/>
      <c r="F7" s="273"/>
    </row>
    <row r="8" spans="1:6" ht="24" customHeight="1" x14ac:dyDescent="0.2">
      <c r="B8" s="177" t="s">
        <v>7</v>
      </c>
      <c r="C8" s="247" t="s">
        <v>106</v>
      </c>
      <c r="D8" s="249"/>
      <c r="E8" s="249"/>
      <c r="F8" s="273"/>
    </row>
    <row r="9" spans="1:6" ht="24" customHeight="1" x14ac:dyDescent="0.2">
      <c r="B9" s="180" t="s">
        <v>8</v>
      </c>
      <c r="C9" s="240">
        <v>41993</v>
      </c>
      <c r="D9" s="244"/>
      <c r="E9" s="244"/>
      <c r="F9" s="271"/>
    </row>
    <row r="10" spans="1:6" ht="24" customHeight="1" x14ac:dyDescent="0.2">
      <c r="B10" s="180" t="s">
        <v>9</v>
      </c>
      <c r="C10" s="240">
        <v>41990</v>
      </c>
      <c r="D10" s="244"/>
      <c r="E10" s="244"/>
      <c r="F10" s="271"/>
    </row>
    <row r="11" spans="1:6" ht="24" customHeight="1" x14ac:dyDescent="0.2">
      <c r="B11" s="180" t="s">
        <v>10</v>
      </c>
      <c r="C11" s="240"/>
      <c r="D11" s="244"/>
      <c r="E11" s="244"/>
      <c r="F11" s="271"/>
    </row>
    <row r="12" spans="1:6" ht="24" customHeight="1" x14ac:dyDescent="0.2">
      <c r="B12" s="180" t="s">
        <v>11</v>
      </c>
      <c r="C12" s="251" t="s">
        <v>107</v>
      </c>
      <c r="D12" s="244"/>
      <c r="E12" s="244"/>
      <c r="F12" s="271"/>
    </row>
    <row r="13" spans="1:6" ht="24" customHeight="1" x14ac:dyDescent="0.2">
      <c r="B13" s="180" t="s">
        <v>108</v>
      </c>
      <c r="C13" s="240"/>
      <c r="D13" s="244"/>
      <c r="E13" s="244"/>
      <c r="F13" s="271"/>
    </row>
    <row r="14" spans="1:6" ht="24" customHeight="1" x14ac:dyDescent="0.2">
      <c r="B14" s="180" t="s">
        <v>109</v>
      </c>
      <c r="C14" s="240">
        <v>41988</v>
      </c>
      <c r="D14" s="244"/>
      <c r="E14" s="244"/>
      <c r="F14" s="271"/>
    </row>
    <row r="15" spans="1:6" ht="24" customHeight="1" x14ac:dyDescent="0.2">
      <c r="B15" s="180" t="s">
        <v>110</v>
      </c>
      <c r="C15" s="240" t="s">
        <v>111</v>
      </c>
      <c r="D15" s="244"/>
      <c r="E15" s="244"/>
      <c r="F15" s="271"/>
    </row>
    <row r="16" spans="1:6" ht="24" customHeight="1" x14ac:dyDescent="0.2">
      <c r="B16" s="252" t="s">
        <v>14</v>
      </c>
      <c r="C16" s="240"/>
      <c r="D16" s="244"/>
      <c r="E16" s="244"/>
      <c r="F16" s="271"/>
    </row>
    <row r="17" spans="1:33" ht="24" customHeight="1" x14ac:dyDescent="0.2">
      <c r="B17" s="177" t="s">
        <v>15</v>
      </c>
      <c r="C17" s="243" t="s">
        <v>16</v>
      </c>
      <c r="D17" s="244"/>
      <c r="E17" s="244"/>
      <c r="F17" s="271"/>
    </row>
    <row r="18" spans="1:33" x14ac:dyDescent="0.2">
      <c r="B18" s="243"/>
      <c r="C18" s="243" t="s">
        <v>17</v>
      </c>
      <c r="D18" s="244"/>
      <c r="E18" s="244"/>
      <c r="F18" s="271"/>
    </row>
    <row r="19" spans="1:33" x14ac:dyDescent="0.2">
      <c r="B19" s="243"/>
      <c r="C19" s="243"/>
      <c r="D19" s="244"/>
      <c r="E19" s="244"/>
      <c r="F19" s="271"/>
    </row>
    <row r="20" spans="1:33" x14ac:dyDescent="0.2">
      <c r="B20" s="243"/>
      <c r="C20" s="243"/>
      <c r="D20" s="244"/>
      <c r="E20" s="244"/>
      <c r="F20" s="445" t="s">
        <v>112</v>
      </c>
      <c r="G20" s="445"/>
      <c r="H20" s="445"/>
    </row>
    <row r="21" spans="1:33" x14ac:dyDescent="0.2">
      <c r="A21" s="242" t="s">
        <v>19</v>
      </c>
      <c r="B21" s="253" t="s">
        <v>113</v>
      </c>
      <c r="C21" s="244"/>
    </row>
    <row r="22" spans="1:33" ht="60" customHeight="1" x14ac:dyDescent="0.2">
      <c r="B22" s="254" t="s">
        <v>21</v>
      </c>
      <c r="C22" s="255" t="s">
        <v>22</v>
      </c>
      <c r="D22" s="255" t="s">
        <v>23</v>
      </c>
      <c r="E22" s="254" t="s">
        <v>91</v>
      </c>
      <c r="F22" s="232"/>
      <c r="G22" s="274"/>
    </row>
    <row r="23" spans="1:33" ht="23.25" customHeight="1" x14ac:dyDescent="0.2">
      <c r="B23" s="256" t="s">
        <v>114</v>
      </c>
      <c r="C23" s="257" t="s">
        <v>26</v>
      </c>
      <c r="D23" s="258" t="s">
        <v>245</v>
      </c>
      <c r="E23" s="259" t="s">
        <v>115</v>
      </c>
      <c r="F23" s="275"/>
      <c r="G23" s="276"/>
    </row>
    <row r="24" spans="1:33" ht="21" customHeight="1" x14ac:dyDescent="0.2">
      <c r="B24" s="259" t="s">
        <v>116</v>
      </c>
      <c r="C24" s="261" t="s">
        <v>26</v>
      </c>
      <c r="D24" s="258" t="s">
        <v>245</v>
      </c>
      <c r="E24" s="259" t="s">
        <v>115</v>
      </c>
      <c r="F24" s="275"/>
    </row>
    <row r="25" spans="1:33" ht="24" customHeight="1" x14ac:dyDescent="0.2">
      <c r="B25" s="259" t="s">
        <v>117</v>
      </c>
      <c r="C25" s="258" t="s">
        <v>33</v>
      </c>
      <c r="D25" s="258"/>
      <c r="E25" s="259" t="s">
        <v>115</v>
      </c>
      <c r="F25" s="275"/>
    </row>
    <row r="26" spans="1:33" ht="26.25" customHeight="1" x14ac:dyDescent="0.2">
      <c r="B26" s="259" t="s">
        <v>119</v>
      </c>
      <c r="C26" s="258" t="s">
        <v>33</v>
      </c>
      <c r="D26" s="258" t="s">
        <v>246</v>
      </c>
      <c r="E26" s="259" t="s">
        <v>115</v>
      </c>
      <c r="F26" s="275"/>
    </row>
    <row r="27" spans="1:33" ht="23.25" customHeight="1" x14ac:dyDescent="0.2">
      <c r="B27" s="259"/>
      <c r="C27" s="258"/>
      <c r="D27" s="258"/>
      <c r="E27" s="259"/>
      <c r="F27" s="275"/>
    </row>
    <row r="28" spans="1:33" ht="24" customHeight="1" x14ac:dyDescent="0.2">
      <c r="B28" s="259"/>
      <c r="C28" s="262"/>
      <c r="D28" s="262"/>
      <c r="E28" s="259"/>
      <c r="F28" s="275"/>
      <c r="J28" s="277" t="s">
        <v>81</v>
      </c>
    </row>
    <row r="29" spans="1:33" ht="25.5" customHeight="1" x14ac:dyDescent="0.2">
      <c r="B29" s="259"/>
      <c r="C29" s="263"/>
      <c r="D29" s="264"/>
      <c r="E29" s="265"/>
      <c r="F29" s="278"/>
    </row>
    <row r="30" spans="1:33" ht="22.5" customHeight="1" x14ac:dyDescent="0.2">
      <c r="B30" s="259"/>
      <c r="C30" s="266"/>
      <c r="D30" s="264"/>
      <c r="E30" s="265"/>
      <c r="F30" s="278"/>
    </row>
    <row r="31" spans="1:33" ht="15.75" customHeight="1" x14ac:dyDescent="0.2">
      <c r="B31" s="260"/>
      <c r="C31" s="244"/>
    </row>
    <row r="32" spans="1:33" ht="67.5" customHeight="1" x14ac:dyDescent="0.2">
      <c r="A32" s="242" t="s">
        <v>120</v>
      </c>
      <c r="B32" s="178" t="s">
        <v>35</v>
      </c>
      <c r="C32" s="178"/>
      <c r="D32" s="447" t="s">
        <v>121</v>
      </c>
      <c r="E32" s="447"/>
      <c r="F32" s="447"/>
      <c r="G32" s="447"/>
      <c r="H32" s="447"/>
      <c r="I32" s="302"/>
      <c r="J32" s="446" t="s">
        <v>122</v>
      </c>
      <c r="K32" s="446"/>
      <c r="L32" s="446" t="s">
        <v>123</v>
      </c>
      <c r="M32" s="446"/>
      <c r="N32" s="446" t="s">
        <v>124</v>
      </c>
      <c r="O32" s="446"/>
      <c r="P32" s="302"/>
      <c r="Q32" s="446" t="s">
        <v>125</v>
      </c>
      <c r="R32" s="446"/>
      <c r="S32" s="446" t="s">
        <v>126</v>
      </c>
      <c r="T32" s="446"/>
      <c r="U32" s="446" t="s">
        <v>127</v>
      </c>
      <c r="V32" s="446"/>
      <c r="W32" s="446"/>
      <c r="X32" s="302"/>
      <c r="Y32" s="446" t="s">
        <v>41</v>
      </c>
      <c r="Z32" s="446"/>
      <c r="AA32" s="446"/>
      <c r="AB32" s="446"/>
      <c r="AC32" s="446"/>
      <c r="AD32" s="446"/>
      <c r="AE32" s="446" t="s">
        <v>42</v>
      </c>
      <c r="AF32" s="446"/>
      <c r="AG32" s="302" t="s">
        <v>43</v>
      </c>
    </row>
    <row r="33" spans="2:33" ht="65.25" customHeight="1" x14ac:dyDescent="0.2">
      <c r="B33" s="289" t="s">
        <v>128</v>
      </c>
      <c r="C33" s="303" t="s">
        <v>129</v>
      </c>
      <c r="D33" s="303" t="s">
        <v>130</v>
      </c>
      <c r="E33" s="303" t="s">
        <v>131</v>
      </c>
      <c r="F33" s="323" t="s">
        <v>249</v>
      </c>
      <c r="G33" s="302" t="s">
        <v>132</v>
      </c>
      <c r="H33" s="302" t="s">
        <v>56</v>
      </c>
      <c r="I33" s="302" t="s">
        <v>57</v>
      </c>
      <c r="J33" s="290" t="s">
        <v>133</v>
      </c>
      <c r="K33" s="302" t="s">
        <v>134</v>
      </c>
      <c r="L33" s="302" t="s">
        <v>58</v>
      </c>
      <c r="M33" s="302" t="s">
        <v>59</v>
      </c>
      <c r="N33" s="302" t="s">
        <v>58</v>
      </c>
      <c r="O33" s="302" t="s">
        <v>59</v>
      </c>
      <c r="P33" s="302" t="s">
        <v>57</v>
      </c>
      <c r="Q33" s="302" t="s">
        <v>135</v>
      </c>
      <c r="R33" s="302" t="s">
        <v>136</v>
      </c>
      <c r="S33" s="302" t="s">
        <v>137</v>
      </c>
      <c r="T33" s="302" t="s">
        <v>138</v>
      </c>
      <c r="U33" s="302" t="s">
        <v>139</v>
      </c>
      <c r="V33" s="302" t="s">
        <v>140</v>
      </c>
      <c r="W33" s="302" t="s">
        <v>141</v>
      </c>
      <c r="X33" s="302" t="s">
        <v>57</v>
      </c>
      <c r="Y33" s="291" t="s">
        <v>142</v>
      </c>
      <c r="Z33" s="291" t="s">
        <v>68</v>
      </c>
      <c r="AA33" s="291" t="s">
        <v>162</v>
      </c>
      <c r="AB33" s="291" t="s">
        <v>70</v>
      </c>
      <c r="AC33" s="291" t="s">
        <v>71</v>
      </c>
      <c r="AD33" s="291" t="s">
        <v>72</v>
      </c>
      <c r="AE33" s="302" t="s">
        <v>73</v>
      </c>
      <c r="AF33" s="302" t="s">
        <v>74</v>
      </c>
      <c r="AG33" s="302" t="s">
        <v>43</v>
      </c>
    </row>
    <row r="34" spans="2:33" ht="32.25" customHeight="1" x14ac:dyDescent="0.2">
      <c r="B34" s="307" t="s">
        <v>143</v>
      </c>
      <c r="C34" s="448" t="s">
        <v>248</v>
      </c>
      <c r="D34" s="265" t="s">
        <v>116</v>
      </c>
      <c r="E34" s="265" t="s">
        <v>144</v>
      </c>
      <c r="F34" s="292">
        <v>375000</v>
      </c>
      <c r="G34" s="284" t="s">
        <v>145</v>
      </c>
      <c r="H34" s="293">
        <f>T34</f>
        <v>42094</v>
      </c>
      <c r="I34" s="294" t="s">
        <v>100</v>
      </c>
      <c r="J34" s="239">
        <v>42032</v>
      </c>
      <c r="K34" s="293">
        <f>J34+14</f>
        <v>42046</v>
      </c>
      <c r="L34" s="241" t="s">
        <v>146</v>
      </c>
      <c r="M34" s="239" t="s">
        <v>147</v>
      </c>
      <c r="N34" s="293">
        <f>+K34+4</f>
        <v>42050</v>
      </c>
      <c r="O34" s="293">
        <f>N34+7</f>
        <v>42057</v>
      </c>
      <c r="P34" s="294" t="s">
        <v>100</v>
      </c>
      <c r="Q34" s="293">
        <f>O34+1</f>
        <v>42058</v>
      </c>
      <c r="R34" s="293">
        <f>Q34+7</f>
        <v>42065</v>
      </c>
      <c r="S34" s="293">
        <f>R34+1</f>
        <v>42066</v>
      </c>
      <c r="T34" s="293">
        <f>S34+28</f>
        <v>42094</v>
      </c>
      <c r="U34" s="293">
        <f>T34+10</f>
        <v>42104</v>
      </c>
      <c r="V34" s="293">
        <f>U34+7</f>
        <v>42111</v>
      </c>
      <c r="W34" s="293">
        <f>V34+7</f>
        <v>42118</v>
      </c>
      <c r="X34" s="294" t="s">
        <v>100</v>
      </c>
      <c r="Y34" s="293">
        <f>W34+3</f>
        <v>42121</v>
      </c>
      <c r="Z34" s="293">
        <f>Y34+7</f>
        <v>42128</v>
      </c>
      <c r="AA34" s="238"/>
      <c r="AB34" s="293">
        <f>Z34+3</f>
        <v>42131</v>
      </c>
      <c r="AC34" s="293">
        <f t="shared" ref="AC34:AD36" si="0">AB34+7</f>
        <v>42138</v>
      </c>
      <c r="AD34" s="293">
        <f t="shared" si="0"/>
        <v>42145</v>
      </c>
      <c r="AE34" s="293">
        <f>AC34</f>
        <v>42138</v>
      </c>
      <c r="AF34" s="295">
        <f>AE34+180</f>
        <v>42318</v>
      </c>
      <c r="AG34" s="293"/>
    </row>
    <row r="35" spans="2:33" ht="32.25" customHeight="1" x14ac:dyDescent="0.2">
      <c r="B35" s="308"/>
      <c r="C35" s="449"/>
      <c r="D35" s="265" t="s">
        <v>148</v>
      </c>
      <c r="E35" s="265" t="s">
        <v>144</v>
      </c>
      <c r="F35" s="320">
        <v>375000</v>
      </c>
      <c r="G35" s="284"/>
      <c r="H35" s="293" t="s">
        <v>193</v>
      </c>
      <c r="I35" s="294" t="s">
        <v>78</v>
      </c>
      <c r="J35" s="241"/>
      <c r="K35" s="293"/>
      <c r="L35" s="306"/>
      <c r="M35" s="305"/>
      <c r="N35" s="293"/>
      <c r="O35" s="293"/>
      <c r="P35" s="294" t="s">
        <v>78</v>
      </c>
      <c r="Q35" s="306"/>
      <c r="R35" s="306"/>
      <c r="S35" s="293"/>
      <c r="T35" s="293"/>
      <c r="U35" s="293"/>
      <c r="V35" s="293"/>
      <c r="W35" s="293"/>
      <c r="X35" s="294" t="s">
        <v>78</v>
      </c>
      <c r="Y35" s="293"/>
      <c r="Z35" s="293"/>
      <c r="AA35" s="238"/>
      <c r="AB35" s="293"/>
      <c r="AC35" s="293"/>
      <c r="AD35" s="293"/>
      <c r="AE35" s="293"/>
      <c r="AF35" s="293"/>
      <c r="AG35" s="293"/>
    </row>
    <row r="36" spans="2:33" ht="50.25" customHeight="1" x14ac:dyDescent="0.2">
      <c r="B36" s="308"/>
      <c r="C36" s="450"/>
      <c r="D36" s="265" t="s">
        <v>148</v>
      </c>
      <c r="E36" s="265" t="s">
        <v>144</v>
      </c>
      <c r="F36" s="286"/>
      <c r="G36" s="284"/>
      <c r="H36" s="293" t="str">
        <f>T36</f>
        <v>27.4.2016</v>
      </c>
      <c r="I36" s="294" t="s">
        <v>79</v>
      </c>
      <c r="J36" s="241" t="s">
        <v>194</v>
      </c>
      <c r="K36" s="293" t="s">
        <v>195</v>
      </c>
      <c r="L36" s="306" t="s">
        <v>196</v>
      </c>
      <c r="M36" s="305" t="s">
        <v>197</v>
      </c>
      <c r="N36" s="293" t="s">
        <v>198</v>
      </c>
      <c r="O36" s="293" t="s">
        <v>199</v>
      </c>
      <c r="P36" s="294" t="s">
        <v>79</v>
      </c>
      <c r="Q36" s="306" t="s">
        <v>200</v>
      </c>
      <c r="R36" s="306" t="s">
        <v>201</v>
      </c>
      <c r="S36" s="293" t="s">
        <v>200</v>
      </c>
      <c r="T36" s="293" t="s">
        <v>202</v>
      </c>
      <c r="U36" s="293" t="s">
        <v>203</v>
      </c>
      <c r="V36" s="293" t="s">
        <v>204</v>
      </c>
      <c r="W36" s="293" t="s">
        <v>205</v>
      </c>
      <c r="X36" s="294" t="s">
        <v>79</v>
      </c>
      <c r="Y36" s="293" t="s">
        <v>205</v>
      </c>
      <c r="Z36" s="306" t="e">
        <f>Y36+7</f>
        <v>#VALUE!</v>
      </c>
      <c r="AA36" s="310"/>
      <c r="AB36" s="306" t="e">
        <f>Z36+3</f>
        <v>#VALUE!</v>
      </c>
      <c r="AC36" s="306" t="e">
        <f t="shared" si="0"/>
        <v>#VALUE!</v>
      </c>
      <c r="AD36" s="306" t="e">
        <f t="shared" si="0"/>
        <v>#VALUE!</v>
      </c>
      <c r="AE36" s="306" t="e">
        <f>AC36</f>
        <v>#VALUE!</v>
      </c>
      <c r="AF36" s="306" t="e">
        <f>AE36+180</f>
        <v>#VALUE!</v>
      </c>
      <c r="AG36" s="293"/>
    </row>
    <row r="37" spans="2:33" ht="32.25" customHeight="1" x14ac:dyDescent="0.2">
      <c r="B37" s="267"/>
      <c r="C37" s="267"/>
      <c r="D37" s="297"/>
      <c r="E37" s="267"/>
      <c r="F37" s="279"/>
      <c r="G37" s="280"/>
      <c r="H37" s="281"/>
      <c r="I37" s="280"/>
      <c r="J37" s="281"/>
      <c r="K37" s="281"/>
      <c r="L37" s="281"/>
      <c r="M37" s="281"/>
      <c r="N37" s="281"/>
      <c r="O37" s="281"/>
      <c r="P37" s="280"/>
      <c r="Q37" s="281"/>
      <c r="R37" s="281"/>
      <c r="S37" s="281"/>
      <c r="T37" s="281"/>
      <c r="U37" s="281"/>
      <c r="V37" s="281"/>
      <c r="W37" s="281"/>
      <c r="X37" s="280"/>
      <c r="Y37" s="281"/>
      <c r="Z37" s="281"/>
      <c r="AA37" s="282"/>
      <c r="AB37" s="281"/>
      <c r="AC37" s="281"/>
      <c r="AD37" s="281"/>
      <c r="AE37" s="281"/>
      <c r="AF37" s="298"/>
      <c r="AG37" s="280"/>
    </row>
    <row r="38" spans="2:33" ht="32.25" customHeight="1" x14ac:dyDescent="0.2">
      <c r="B38" s="454" t="s">
        <v>149</v>
      </c>
      <c r="C38" s="454" t="s">
        <v>247</v>
      </c>
      <c r="D38" s="265" t="s">
        <v>116</v>
      </c>
      <c r="E38" s="265" t="s">
        <v>144</v>
      </c>
      <c r="F38" s="322">
        <v>165000</v>
      </c>
      <c r="G38" s="284" t="s">
        <v>145</v>
      </c>
      <c r="H38" s="293">
        <f>T38</f>
        <v>42196</v>
      </c>
      <c r="I38" s="294" t="s">
        <v>100</v>
      </c>
      <c r="J38" s="239">
        <v>42134</v>
      </c>
      <c r="K38" s="293">
        <f>J38+14</f>
        <v>42148</v>
      </c>
      <c r="L38" s="179" t="s">
        <v>150</v>
      </c>
      <c r="M38" s="214" t="s">
        <v>151</v>
      </c>
      <c r="N38" s="293">
        <f>+K38+4</f>
        <v>42152</v>
      </c>
      <c r="O38" s="293">
        <f>N38+7</f>
        <v>42159</v>
      </c>
      <c r="P38" s="294" t="s">
        <v>100</v>
      </c>
      <c r="Q38" s="293">
        <f>O38+1</f>
        <v>42160</v>
      </c>
      <c r="R38" s="293">
        <f>Q38+7</f>
        <v>42167</v>
      </c>
      <c r="S38" s="293">
        <f>R38+1</f>
        <v>42168</v>
      </c>
      <c r="T38" s="293">
        <f>S38+28</f>
        <v>42196</v>
      </c>
      <c r="U38" s="293">
        <f>T38+10</f>
        <v>42206</v>
      </c>
      <c r="V38" s="293">
        <f>U38+7</f>
        <v>42213</v>
      </c>
      <c r="W38" s="293">
        <f>V38+7</f>
        <v>42220</v>
      </c>
      <c r="X38" s="294" t="s">
        <v>100</v>
      </c>
      <c r="Y38" s="293">
        <f>W38+3</f>
        <v>42223</v>
      </c>
      <c r="Z38" s="293">
        <f>Y38+7</f>
        <v>42230</v>
      </c>
      <c r="AA38" s="238"/>
      <c r="AB38" s="293">
        <f>Z38+3</f>
        <v>42233</v>
      </c>
      <c r="AC38" s="293">
        <f>AB38+7</f>
        <v>42240</v>
      </c>
      <c r="AD38" s="293">
        <f>AC38+7</f>
        <v>42247</v>
      </c>
      <c r="AE38" s="293">
        <f>AC38</f>
        <v>42240</v>
      </c>
      <c r="AF38" s="293">
        <f>AE38+210</f>
        <v>42450</v>
      </c>
      <c r="AG38" s="284"/>
    </row>
    <row r="39" spans="2:33" ht="32.25" customHeight="1" x14ac:dyDescent="0.2">
      <c r="B39" s="454"/>
      <c r="C39" s="454"/>
      <c r="D39" s="265" t="s">
        <v>114</v>
      </c>
      <c r="E39" s="265" t="s">
        <v>144</v>
      </c>
      <c r="F39" s="322">
        <v>250000</v>
      </c>
      <c r="G39" s="284"/>
      <c r="H39" s="293" t="str">
        <f>T39</f>
        <v>17.3.2016</v>
      </c>
      <c r="I39" s="294" t="s">
        <v>78</v>
      </c>
      <c r="J39" s="241" t="s">
        <v>208</v>
      </c>
      <c r="K39" s="293" t="s">
        <v>209</v>
      </c>
      <c r="L39" s="293" t="s">
        <v>210</v>
      </c>
      <c r="M39" s="296" t="s">
        <v>212</v>
      </c>
      <c r="N39" s="293" t="s">
        <v>211</v>
      </c>
      <c r="O39" s="293" t="s">
        <v>213</v>
      </c>
      <c r="P39" s="294" t="s">
        <v>78</v>
      </c>
      <c r="Q39" s="293" t="s">
        <v>214</v>
      </c>
      <c r="R39" s="293" t="s">
        <v>195</v>
      </c>
      <c r="S39" s="293" t="s">
        <v>215</v>
      </c>
      <c r="T39" s="293" t="s">
        <v>216</v>
      </c>
      <c r="U39" s="293" t="s">
        <v>219</v>
      </c>
      <c r="V39" s="293" t="s">
        <v>217</v>
      </c>
      <c r="W39" s="293" t="s">
        <v>218</v>
      </c>
      <c r="X39" s="294" t="s">
        <v>78</v>
      </c>
      <c r="Y39" s="293" t="s">
        <v>218</v>
      </c>
      <c r="Z39" s="293" t="s">
        <v>220</v>
      </c>
      <c r="AA39" s="238"/>
      <c r="AB39" s="293" t="s">
        <v>221</v>
      </c>
      <c r="AC39" s="293" t="s">
        <v>222</v>
      </c>
      <c r="AD39" s="293" t="s">
        <v>235</v>
      </c>
      <c r="AE39" s="293" t="s">
        <v>234</v>
      </c>
      <c r="AF39" s="293" t="s">
        <v>236</v>
      </c>
      <c r="AG39" s="284"/>
    </row>
    <row r="40" spans="2:33" ht="32.25" customHeight="1" x14ac:dyDescent="0.2">
      <c r="B40" s="454"/>
      <c r="C40" s="454"/>
      <c r="D40" s="265" t="s">
        <v>114</v>
      </c>
      <c r="E40" s="265" t="s">
        <v>144</v>
      </c>
      <c r="F40" s="283"/>
      <c r="G40" s="284"/>
      <c r="H40" s="293" t="e">
        <f>T40</f>
        <v>#VALUE!</v>
      </c>
      <c r="I40" s="294" t="s">
        <v>79</v>
      </c>
      <c r="J40" s="241" t="s">
        <v>76</v>
      </c>
      <c r="K40" s="293" t="e">
        <f>J40+14</f>
        <v>#VALUE!</v>
      </c>
      <c r="L40" s="293" t="e">
        <f>J40-10</f>
        <v>#VALUE!</v>
      </c>
      <c r="M40" s="296" t="e">
        <f>L40+10</f>
        <v>#VALUE!</v>
      </c>
      <c r="N40" s="293" t="e">
        <f>+K40+7</f>
        <v>#VALUE!</v>
      </c>
      <c r="O40" s="293" t="e">
        <f>N40+7</f>
        <v>#VALUE!</v>
      </c>
      <c r="P40" s="294" t="s">
        <v>79</v>
      </c>
      <c r="Q40" s="293" t="e">
        <f>K40+7</f>
        <v>#VALUE!</v>
      </c>
      <c r="R40" s="293" t="e">
        <f>Q40+7</f>
        <v>#VALUE!</v>
      </c>
      <c r="S40" s="293" t="e">
        <f>R40+3</f>
        <v>#VALUE!</v>
      </c>
      <c r="T40" s="293" t="e">
        <f>S40+28</f>
        <v>#VALUE!</v>
      </c>
      <c r="U40" s="293" t="e">
        <f>T40+30</f>
        <v>#VALUE!</v>
      </c>
      <c r="V40" s="293" t="e">
        <f>U40+7</f>
        <v>#VALUE!</v>
      </c>
      <c r="W40" s="293" t="e">
        <f>V40+10</f>
        <v>#VALUE!</v>
      </c>
      <c r="X40" s="294" t="s">
        <v>79</v>
      </c>
      <c r="Y40" s="293" t="e">
        <f>W40+15</f>
        <v>#VALUE!</v>
      </c>
      <c r="Z40" s="293" t="e">
        <f>Y40+7</f>
        <v>#VALUE!</v>
      </c>
      <c r="AA40" s="238"/>
      <c r="AB40" s="293" t="e">
        <f>Z40+3</f>
        <v>#VALUE!</v>
      </c>
      <c r="AC40" s="293" t="e">
        <f>AB40+7</f>
        <v>#VALUE!</v>
      </c>
      <c r="AD40" s="293" t="e">
        <f>AC40+7</f>
        <v>#VALUE!</v>
      </c>
      <c r="AE40" s="293" t="e">
        <f>AC40</f>
        <v>#VALUE!</v>
      </c>
      <c r="AF40" s="293" t="e">
        <f>AE40+180</f>
        <v>#VALUE!</v>
      </c>
      <c r="AG40" s="284"/>
    </row>
    <row r="41" spans="2:33" ht="32.25" customHeight="1" x14ac:dyDescent="0.2">
      <c r="B41" s="267"/>
      <c r="C41" s="267"/>
      <c r="D41" s="297"/>
      <c r="E41" s="267"/>
      <c r="F41" s="279"/>
      <c r="G41" s="280"/>
      <c r="H41" s="281"/>
      <c r="I41" s="280"/>
      <c r="J41" s="281"/>
      <c r="K41" s="281"/>
      <c r="L41" s="281"/>
      <c r="M41" s="281"/>
      <c r="N41" s="281"/>
      <c r="O41" s="281"/>
      <c r="P41" s="280"/>
      <c r="Q41" s="281"/>
      <c r="R41" s="281"/>
      <c r="S41" s="281"/>
      <c r="T41" s="281"/>
      <c r="U41" s="281"/>
      <c r="V41" s="281"/>
      <c r="W41" s="281"/>
      <c r="X41" s="280"/>
      <c r="Y41" s="281"/>
      <c r="Z41" s="281"/>
      <c r="AA41" s="282"/>
      <c r="AB41" s="281"/>
      <c r="AC41" s="281"/>
      <c r="AD41" s="281"/>
      <c r="AE41" s="281"/>
      <c r="AF41" s="298"/>
      <c r="AG41" s="280"/>
    </row>
    <row r="42" spans="2:33" ht="32.25" customHeight="1" x14ac:dyDescent="0.2">
      <c r="B42" s="448" t="s">
        <v>152</v>
      </c>
      <c r="C42" s="454" t="s">
        <v>153</v>
      </c>
      <c r="D42" s="265" t="s">
        <v>116</v>
      </c>
      <c r="E42" s="265" t="s">
        <v>144</v>
      </c>
      <c r="F42" s="283">
        <v>200000</v>
      </c>
      <c r="G42" s="284" t="s">
        <v>145</v>
      </c>
      <c r="H42" s="239">
        <f>T42</f>
        <v>42334</v>
      </c>
      <c r="I42" s="294" t="s">
        <v>100</v>
      </c>
      <c r="J42" s="239">
        <v>42272</v>
      </c>
      <c r="K42" s="293">
        <f>J42+14</f>
        <v>42286</v>
      </c>
      <c r="L42" s="239">
        <v>42154</v>
      </c>
      <c r="M42" s="285" t="s">
        <v>154</v>
      </c>
      <c r="N42" s="293">
        <f>+K42+4</f>
        <v>42290</v>
      </c>
      <c r="O42" s="293">
        <f>N42+7</f>
        <v>42297</v>
      </c>
      <c r="P42" s="294" t="s">
        <v>100</v>
      </c>
      <c r="Q42" s="293">
        <f>O42+1</f>
        <v>42298</v>
      </c>
      <c r="R42" s="293">
        <f>Q42+7</f>
        <v>42305</v>
      </c>
      <c r="S42" s="293">
        <f>R42+1</f>
        <v>42306</v>
      </c>
      <c r="T42" s="293">
        <f>S42+28</f>
        <v>42334</v>
      </c>
      <c r="U42" s="293">
        <f>T42+10</f>
        <v>42344</v>
      </c>
      <c r="V42" s="293">
        <f>U42+7</f>
        <v>42351</v>
      </c>
      <c r="W42" s="293">
        <f>V42+7</f>
        <v>42358</v>
      </c>
      <c r="X42" s="294" t="s">
        <v>100</v>
      </c>
      <c r="Y42" s="293">
        <f>W42+3</f>
        <v>42361</v>
      </c>
      <c r="Z42" s="293">
        <f>Y42+7</f>
        <v>42368</v>
      </c>
      <c r="AA42" s="238"/>
      <c r="AB42" s="293">
        <f>Z42+3</f>
        <v>42371</v>
      </c>
      <c r="AC42" s="293">
        <f>AB42+7</f>
        <v>42378</v>
      </c>
      <c r="AD42" s="293">
        <f>AC42+7</f>
        <v>42385</v>
      </c>
      <c r="AE42" s="293">
        <f>AC42</f>
        <v>42378</v>
      </c>
      <c r="AF42" s="295">
        <f>AE42+330</f>
        <v>42708</v>
      </c>
      <c r="AG42" s="284"/>
    </row>
    <row r="43" spans="2:33" ht="32.25" customHeight="1" x14ac:dyDescent="0.2">
      <c r="B43" s="449"/>
      <c r="C43" s="454"/>
      <c r="D43" s="265" t="s">
        <v>114</v>
      </c>
      <c r="E43" s="265" t="s">
        <v>144</v>
      </c>
      <c r="F43" s="322">
        <v>250000</v>
      </c>
      <c r="G43" s="284"/>
      <c r="H43" s="239" t="str">
        <f>T43</f>
        <v>16.3.2016</v>
      </c>
      <c r="I43" s="294" t="s">
        <v>78</v>
      </c>
      <c r="J43" s="241" t="s">
        <v>223</v>
      </c>
      <c r="K43" s="239" t="s">
        <v>209</v>
      </c>
      <c r="L43" s="239" t="s">
        <v>224</v>
      </c>
      <c r="M43" s="285" t="s">
        <v>225</v>
      </c>
      <c r="N43" s="239" t="s">
        <v>226</v>
      </c>
      <c r="O43" s="239" t="s">
        <v>227</v>
      </c>
      <c r="P43" s="294" t="s">
        <v>78</v>
      </c>
      <c r="Q43" s="239" t="s">
        <v>194</v>
      </c>
      <c r="R43" s="239" t="s">
        <v>228</v>
      </c>
      <c r="S43" s="239" t="s">
        <v>229</v>
      </c>
      <c r="T43" s="239" t="s">
        <v>198</v>
      </c>
      <c r="U43" s="239" t="s">
        <v>230</v>
      </c>
      <c r="V43" s="239" t="s">
        <v>218</v>
      </c>
      <c r="W43" s="239" t="s">
        <v>221</v>
      </c>
      <c r="X43" s="294" t="s">
        <v>78</v>
      </c>
      <c r="Y43" s="239" t="s">
        <v>221</v>
      </c>
      <c r="Z43" s="239" t="s">
        <v>231</v>
      </c>
      <c r="AA43" s="286"/>
      <c r="AB43" s="239" t="s">
        <v>232</v>
      </c>
      <c r="AC43" s="239" t="s">
        <v>233</v>
      </c>
      <c r="AD43" s="239" t="s">
        <v>234</v>
      </c>
      <c r="AE43" s="239" t="s">
        <v>206</v>
      </c>
      <c r="AF43" s="293" t="e">
        <f>AE43+180</f>
        <v>#VALUE!</v>
      </c>
      <c r="AG43" s="284" t="s">
        <v>237</v>
      </c>
    </row>
    <row r="44" spans="2:33" ht="32.25" customHeight="1" x14ac:dyDescent="0.2">
      <c r="B44" s="450"/>
      <c r="C44" s="454"/>
      <c r="D44" s="265" t="s">
        <v>114</v>
      </c>
      <c r="E44" s="265" t="s">
        <v>144</v>
      </c>
      <c r="F44" s="283"/>
      <c r="G44" s="284"/>
      <c r="H44" s="239" t="e">
        <f>T44</f>
        <v>#VALUE!</v>
      </c>
      <c r="I44" s="294" t="s">
        <v>79</v>
      </c>
      <c r="J44" s="241" t="s">
        <v>76</v>
      </c>
      <c r="K44" s="239" t="e">
        <f>J44+14</f>
        <v>#VALUE!</v>
      </c>
      <c r="L44" s="239" t="e">
        <f>J44-10</f>
        <v>#VALUE!</v>
      </c>
      <c r="M44" s="285" t="e">
        <f>L44+10</f>
        <v>#VALUE!</v>
      </c>
      <c r="N44" s="239" t="e">
        <f>+K44+7</f>
        <v>#VALUE!</v>
      </c>
      <c r="O44" s="239" t="e">
        <f>N44+7</f>
        <v>#VALUE!</v>
      </c>
      <c r="P44" s="294" t="s">
        <v>79</v>
      </c>
      <c r="Q44" s="239" t="e">
        <f>K44+7</f>
        <v>#VALUE!</v>
      </c>
      <c r="R44" s="239" t="e">
        <f>Q44+7</f>
        <v>#VALUE!</v>
      </c>
      <c r="S44" s="239" t="e">
        <f>R44+3</f>
        <v>#VALUE!</v>
      </c>
      <c r="T44" s="239" t="e">
        <f>S44+28</f>
        <v>#VALUE!</v>
      </c>
      <c r="U44" s="239" t="e">
        <f>T44+30</f>
        <v>#VALUE!</v>
      </c>
      <c r="V44" s="239" t="e">
        <f>U44+7</f>
        <v>#VALUE!</v>
      </c>
      <c r="W44" s="239" t="e">
        <f>V44+10</f>
        <v>#VALUE!</v>
      </c>
      <c r="X44" s="294" t="s">
        <v>79</v>
      </c>
      <c r="Y44" s="239" t="e">
        <f>W44+15</f>
        <v>#VALUE!</v>
      </c>
      <c r="Z44" s="239" t="e">
        <f>Y44+7</f>
        <v>#VALUE!</v>
      </c>
      <c r="AA44" s="286"/>
      <c r="AB44" s="239" t="e">
        <f>Z44+3</f>
        <v>#VALUE!</v>
      </c>
      <c r="AC44" s="239" t="e">
        <f>AB44+7</f>
        <v>#VALUE!</v>
      </c>
      <c r="AD44" s="239" t="e">
        <f>AC44+7</f>
        <v>#VALUE!</v>
      </c>
      <c r="AE44" s="239" t="e">
        <f>AC44</f>
        <v>#VALUE!</v>
      </c>
      <c r="AF44" s="293" t="e">
        <f>AE44+180</f>
        <v>#VALUE!</v>
      </c>
      <c r="AG44" s="284"/>
    </row>
    <row r="45" spans="2:33" ht="32.25" customHeight="1" x14ac:dyDescent="0.2">
      <c r="B45" s="267"/>
      <c r="C45" s="267"/>
      <c r="D45" s="297"/>
      <c r="E45" s="267"/>
      <c r="F45" s="279"/>
      <c r="G45" s="280"/>
      <c r="H45" s="281"/>
      <c r="I45" s="280"/>
      <c r="J45" s="281"/>
      <c r="K45" s="281"/>
      <c r="L45" s="281"/>
      <c r="M45" s="281"/>
      <c r="N45" s="281"/>
      <c r="O45" s="281"/>
      <c r="P45" s="280"/>
      <c r="Q45" s="281"/>
      <c r="R45" s="281"/>
      <c r="S45" s="281"/>
      <c r="T45" s="281"/>
      <c r="U45" s="281"/>
      <c r="V45" s="281"/>
      <c r="W45" s="281"/>
      <c r="X45" s="280"/>
      <c r="Y45" s="281"/>
      <c r="Z45" s="281"/>
      <c r="AA45" s="282"/>
      <c r="AB45" s="281"/>
      <c r="AC45" s="281"/>
      <c r="AD45" s="281"/>
      <c r="AE45" s="281"/>
      <c r="AF45" s="298"/>
      <c r="AG45" s="280"/>
    </row>
    <row r="46" spans="2:33" ht="32.25" customHeight="1" x14ac:dyDescent="0.2">
      <c r="B46" s="448" t="s">
        <v>155</v>
      </c>
      <c r="C46" s="454" t="s">
        <v>156</v>
      </c>
      <c r="D46" s="265" t="s">
        <v>114</v>
      </c>
      <c r="E46" s="265" t="s">
        <v>144</v>
      </c>
      <c r="F46" s="283">
        <v>20000</v>
      </c>
      <c r="G46" s="284" t="s">
        <v>145</v>
      </c>
      <c r="H46" s="239">
        <f>T46</f>
        <v>42354</v>
      </c>
      <c r="I46" s="294" t="s">
        <v>100</v>
      </c>
      <c r="J46" s="239">
        <v>42292</v>
      </c>
      <c r="K46" s="293">
        <f>J46+14</f>
        <v>42306</v>
      </c>
      <c r="L46" s="241" t="s">
        <v>146</v>
      </c>
      <c r="M46" s="239" t="s">
        <v>147</v>
      </c>
      <c r="N46" s="293">
        <f>+K46+4</f>
        <v>42310</v>
      </c>
      <c r="O46" s="293">
        <f>N46+7</f>
        <v>42317</v>
      </c>
      <c r="P46" s="294" t="s">
        <v>100</v>
      </c>
      <c r="Q46" s="293">
        <f>O46+1</f>
        <v>42318</v>
      </c>
      <c r="R46" s="293">
        <f>Q46+7</f>
        <v>42325</v>
      </c>
      <c r="S46" s="293">
        <f>R46+1</f>
        <v>42326</v>
      </c>
      <c r="T46" s="293">
        <f>S46+28</f>
        <v>42354</v>
      </c>
      <c r="U46" s="293">
        <f>T46+10</f>
        <v>42364</v>
      </c>
      <c r="V46" s="293">
        <f>U46+7</f>
        <v>42371</v>
      </c>
      <c r="W46" s="293">
        <f>V46+7</f>
        <v>42378</v>
      </c>
      <c r="X46" s="294" t="s">
        <v>100</v>
      </c>
      <c r="Y46" s="293">
        <f>W46+3</f>
        <v>42381</v>
      </c>
      <c r="Z46" s="293">
        <f>Y46+7</f>
        <v>42388</v>
      </c>
      <c r="AA46" s="238"/>
      <c r="AB46" s="293">
        <f>Z46+3</f>
        <v>42391</v>
      </c>
      <c r="AC46" s="293">
        <f t="shared" ref="AC46:AD48" si="1">AB46+7</f>
        <v>42398</v>
      </c>
      <c r="AD46" s="293">
        <f t="shared" si="1"/>
        <v>42405</v>
      </c>
      <c r="AE46" s="293">
        <f>AC46</f>
        <v>42398</v>
      </c>
      <c r="AF46" s="293">
        <f>AE46+330</f>
        <v>42728</v>
      </c>
      <c r="AG46" s="284"/>
    </row>
    <row r="47" spans="2:33" ht="32.25" customHeight="1" x14ac:dyDescent="0.2">
      <c r="B47" s="449"/>
      <c r="C47" s="454" t="s">
        <v>156</v>
      </c>
      <c r="D47" s="265" t="s">
        <v>114</v>
      </c>
      <c r="E47" s="265" t="s">
        <v>144</v>
      </c>
      <c r="F47" s="322">
        <v>20000</v>
      </c>
      <c r="G47" s="284"/>
      <c r="H47" s="239" t="e">
        <f>T47</f>
        <v>#VALUE!</v>
      </c>
      <c r="I47" s="294" t="s">
        <v>78</v>
      </c>
      <c r="J47" s="241" t="s">
        <v>76</v>
      </c>
      <c r="K47" s="239" t="e">
        <f>J47+14</f>
        <v>#VALUE!</v>
      </c>
      <c r="L47" s="239" t="e">
        <f>J47-10</f>
        <v>#VALUE!</v>
      </c>
      <c r="M47" s="285" t="e">
        <f>L47+10</f>
        <v>#VALUE!</v>
      </c>
      <c r="N47" s="239" t="e">
        <f>+K47+7</f>
        <v>#VALUE!</v>
      </c>
      <c r="O47" s="239" t="e">
        <f>N47+7</f>
        <v>#VALUE!</v>
      </c>
      <c r="P47" s="294" t="s">
        <v>78</v>
      </c>
      <c r="Q47" s="239" t="e">
        <f>K47+7</f>
        <v>#VALUE!</v>
      </c>
      <c r="R47" s="239" t="e">
        <f>Q47+7</f>
        <v>#VALUE!</v>
      </c>
      <c r="S47" s="239" t="e">
        <f>R47+3</f>
        <v>#VALUE!</v>
      </c>
      <c r="T47" s="239" t="e">
        <f>S47+28</f>
        <v>#VALUE!</v>
      </c>
      <c r="U47" s="239" t="e">
        <f>T47+30</f>
        <v>#VALUE!</v>
      </c>
      <c r="V47" s="239" t="e">
        <f>U47+7</f>
        <v>#VALUE!</v>
      </c>
      <c r="W47" s="239" t="e">
        <f>V47+10</f>
        <v>#VALUE!</v>
      </c>
      <c r="X47" s="294" t="s">
        <v>78</v>
      </c>
      <c r="Y47" s="239" t="e">
        <f>W47+15</f>
        <v>#VALUE!</v>
      </c>
      <c r="Z47" s="239" t="e">
        <f>Y47+7</f>
        <v>#VALUE!</v>
      </c>
      <c r="AA47" s="286"/>
      <c r="AB47" s="239" t="e">
        <f>Z47+3</f>
        <v>#VALUE!</v>
      </c>
      <c r="AC47" s="239" t="e">
        <f t="shared" si="1"/>
        <v>#VALUE!</v>
      </c>
      <c r="AD47" s="239" t="e">
        <f t="shared" si="1"/>
        <v>#VALUE!</v>
      </c>
      <c r="AE47" s="239" t="e">
        <f>AC47</f>
        <v>#VALUE!</v>
      </c>
      <c r="AF47" s="293" t="e">
        <f>AE47+180</f>
        <v>#VALUE!</v>
      </c>
      <c r="AG47" s="284"/>
    </row>
    <row r="48" spans="2:33" ht="32.25" customHeight="1" x14ac:dyDescent="0.2">
      <c r="B48" s="450"/>
      <c r="C48" s="454"/>
      <c r="D48" s="265" t="s">
        <v>114</v>
      </c>
      <c r="E48" s="265" t="s">
        <v>144</v>
      </c>
      <c r="F48" s="283"/>
      <c r="G48" s="284"/>
      <c r="H48" s="239" t="e">
        <f>T48</f>
        <v>#VALUE!</v>
      </c>
      <c r="I48" s="294" t="s">
        <v>79</v>
      </c>
      <c r="J48" s="241" t="s">
        <v>76</v>
      </c>
      <c r="K48" s="239" t="e">
        <f>J48+14</f>
        <v>#VALUE!</v>
      </c>
      <c r="L48" s="239" t="e">
        <f>J48-10</f>
        <v>#VALUE!</v>
      </c>
      <c r="M48" s="285" t="e">
        <f>L48+10</f>
        <v>#VALUE!</v>
      </c>
      <c r="N48" s="239" t="e">
        <f>+K48+7</f>
        <v>#VALUE!</v>
      </c>
      <c r="O48" s="239" t="e">
        <f>N48+7</f>
        <v>#VALUE!</v>
      </c>
      <c r="P48" s="294" t="s">
        <v>79</v>
      </c>
      <c r="Q48" s="239" t="e">
        <f>K48+7</f>
        <v>#VALUE!</v>
      </c>
      <c r="R48" s="239" t="e">
        <f>Q48+7</f>
        <v>#VALUE!</v>
      </c>
      <c r="S48" s="239" t="e">
        <f>R48+3</f>
        <v>#VALUE!</v>
      </c>
      <c r="T48" s="239" t="e">
        <f>S48+28</f>
        <v>#VALUE!</v>
      </c>
      <c r="U48" s="239" t="e">
        <f>T48+30</f>
        <v>#VALUE!</v>
      </c>
      <c r="V48" s="239" t="e">
        <f>U48+7</f>
        <v>#VALUE!</v>
      </c>
      <c r="W48" s="239" t="e">
        <f>V48+10</f>
        <v>#VALUE!</v>
      </c>
      <c r="X48" s="294" t="s">
        <v>79</v>
      </c>
      <c r="Y48" s="239" t="e">
        <f>W48+15</f>
        <v>#VALUE!</v>
      </c>
      <c r="Z48" s="239" t="e">
        <f>Y48+7</f>
        <v>#VALUE!</v>
      </c>
      <c r="AA48" s="286"/>
      <c r="AB48" s="239" t="e">
        <f>Z48+3</f>
        <v>#VALUE!</v>
      </c>
      <c r="AC48" s="239" t="e">
        <f t="shared" si="1"/>
        <v>#VALUE!</v>
      </c>
      <c r="AD48" s="239" t="e">
        <f t="shared" si="1"/>
        <v>#VALUE!</v>
      </c>
      <c r="AE48" s="239" t="e">
        <f>AC48</f>
        <v>#VALUE!</v>
      </c>
      <c r="AF48" s="293" t="e">
        <f>AE48+180</f>
        <v>#VALUE!</v>
      </c>
      <c r="AG48" s="284"/>
    </row>
    <row r="49" spans="2:33" ht="32.25" customHeight="1" x14ac:dyDescent="0.2">
      <c r="B49" s="267"/>
      <c r="C49" s="267"/>
      <c r="D49" s="297"/>
      <c r="E49" s="267"/>
      <c r="F49" s="279"/>
      <c r="G49" s="280"/>
      <c r="H49" s="281"/>
      <c r="I49" s="280"/>
      <c r="J49" s="281"/>
      <c r="K49" s="281"/>
      <c r="L49" s="281"/>
      <c r="M49" s="281"/>
      <c r="N49" s="281"/>
      <c r="O49" s="281"/>
      <c r="P49" s="280"/>
      <c r="Q49" s="281"/>
      <c r="R49" s="281"/>
      <c r="S49" s="281"/>
      <c r="T49" s="281"/>
      <c r="U49" s="281"/>
      <c r="V49" s="281"/>
      <c r="W49" s="281"/>
      <c r="X49" s="280"/>
      <c r="Y49" s="281"/>
      <c r="Z49" s="281"/>
      <c r="AA49" s="282"/>
      <c r="AB49" s="281"/>
      <c r="AC49" s="281"/>
      <c r="AD49" s="281"/>
      <c r="AE49" s="281"/>
      <c r="AF49" s="298"/>
      <c r="AG49" s="280"/>
    </row>
    <row r="50" spans="2:33" ht="32.25" customHeight="1" x14ac:dyDescent="0.2">
      <c r="B50" s="448" t="s">
        <v>157</v>
      </c>
      <c r="C50" s="448" t="s">
        <v>158</v>
      </c>
      <c r="D50" s="265" t="s">
        <v>119</v>
      </c>
      <c r="E50" s="265" t="s">
        <v>251</v>
      </c>
      <c r="F50" s="283">
        <v>20000</v>
      </c>
      <c r="G50" s="284" t="s">
        <v>145</v>
      </c>
      <c r="H50" s="239">
        <f>T50</f>
        <v>42354</v>
      </c>
      <c r="I50" s="294" t="s">
        <v>100</v>
      </c>
      <c r="J50" s="239">
        <v>42292</v>
      </c>
      <c r="K50" s="293">
        <f>J50+14</f>
        <v>42306</v>
      </c>
      <c r="L50" s="241" t="s">
        <v>146</v>
      </c>
      <c r="M50" s="239" t="s">
        <v>147</v>
      </c>
      <c r="N50" s="293">
        <f>+K50+4</f>
        <v>42310</v>
      </c>
      <c r="O50" s="293">
        <f>N50+7</f>
        <v>42317</v>
      </c>
      <c r="P50" s="294" t="s">
        <v>100</v>
      </c>
      <c r="Q50" s="293">
        <f>O50+1</f>
        <v>42318</v>
      </c>
      <c r="R50" s="293">
        <f>Q50+7</f>
        <v>42325</v>
      </c>
      <c r="S50" s="293">
        <f>R50+1</f>
        <v>42326</v>
      </c>
      <c r="T50" s="293">
        <f>S50+28</f>
        <v>42354</v>
      </c>
      <c r="U50" s="293">
        <f>T50+10</f>
        <v>42364</v>
      </c>
      <c r="V50" s="293">
        <f>U50+7</f>
        <v>42371</v>
      </c>
      <c r="W50" s="293">
        <f>V50+7</f>
        <v>42378</v>
      </c>
      <c r="X50" s="294" t="s">
        <v>100</v>
      </c>
      <c r="Y50" s="293">
        <f>W50+3</f>
        <v>42381</v>
      </c>
      <c r="Z50" s="293">
        <f>Y50+7</f>
        <v>42388</v>
      </c>
      <c r="AA50" s="238"/>
      <c r="AB50" s="293">
        <f>Z50+3</f>
        <v>42391</v>
      </c>
      <c r="AC50" s="293">
        <f t="shared" ref="AC50:AD52" si="2">AB50+7</f>
        <v>42398</v>
      </c>
      <c r="AD50" s="293">
        <f t="shared" si="2"/>
        <v>42405</v>
      </c>
      <c r="AE50" s="293">
        <f>AC50</f>
        <v>42398</v>
      </c>
      <c r="AF50" s="293">
        <f>AE50+330</f>
        <v>42728</v>
      </c>
      <c r="AG50" s="284"/>
    </row>
    <row r="51" spans="2:33" ht="32.25" customHeight="1" x14ac:dyDescent="0.2">
      <c r="B51" s="449"/>
      <c r="C51" s="449"/>
      <c r="D51" s="265" t="s">
        <v>119</v>
      </c>
      <c r="E51" s="265" t="s">
        <v>251</v>
      </c>
      <c r="F51" s="322">
        <v>13000</v>
      </c>
      <c r="G51" s="284"/>
      <c r="H51" s="239" t="e">
        <f>T51</f>
        <v>#VALUE!</v>
      </c>
      <c r="I51" s="294" t="s">
        <v>78</v>
      </c>
      <c r="J51" s="241" t="s">
        <v>76</v>
      </c>
      <c r="K51" s="239" t="e">
        <f>J51+14</f>
        <v>#VALUE!</v>
      </c>
      <c r="L51" s="239" t="e">
        <f>J51-10</f>
        <v>#VALUE!</v>
      </c>
      <c r="M51" s="285" t="e">
        <f>L51+10</f>
        <v>#VALUE!</v>
      </c>
      <c r="N51" s="239" t="e">
        <f>+K51+7</f>
        <v>#VALUE!</v>
      </c>
      <c r="O51" s="239" t="e">
        <f>N51+7</f>
        <v>#VALUE!</v>
      </c>
      <c r="P51" s="294" t="s">
        <v>78</v>
      </c>
      <c r="Q51" s="239" t="e">
        <f>K51+7</f>
        <v>#VALUE!</v>
      </c>
      <c r="R51" s="239" t="e">
        <f>Q51+7</f>
        <v>#VALUE!</v>
      </c>
      <c r="S51" s="239" t="e">
        <f>R51+3</f>
        <v>#VALUE!</v>
      </c>
      <c r="T51" s="239" t="e">
        <f>S51+28</f>
        <v>#VALUE!</v>
      </c>
      <c r="U51" s="239" t="e">
        <f>T51+30</f>
        <v>#VALUE!</v>
      </c>
      <c r="V51" s="239" t="e">
        <f>U51+7</f>
        <v>#VALUE!</v>
      </c>
      <c r="W51" s="239" t="e">
        <f>V51+10</f>
        <v>#VALUE!</v>
      </c>
      <c r="X51" s="294" t="s">
        <v>78</v>
      </c>
      <c r="Y51" s="239" t="e">
        <f>W51+15</f>
        <v>#VALUE!</v>
      </c>
      <c r="Z51" s="239" t="e">
        <f>Y51+7</f>
        <v>#VALUE!</v>
      </c>
      <c r="AA51" s="286"/>
      <c r="AB51" s="239" t="e">
        <f>Z51+3</f>
        <v>#VALUE!</v>
      </c>
      <c r="AC51" s="239" t="e">
        <f t="shared" si="2"/>
        <v>#VALUE!</v>
      </c>
      <c r="AD51" s="239" t="e">
        <f t="shared" si="2"/>
        <v>#VALUE!</v>
      </c>
      <c r="AE51" s="239" t="e">
        <f>AC51</f>
        <v>#VALUE!</v>
      </c>
      <c r="AF51" s="293" t="e">
        <f>AE51+180</f>
        <v>#VALUE!</v>
      </c>
      <c r="AG51" s="284"/>
    </row>
    <row r="52" spans="2:33" ht="32.25" customHeight="1" x14ac:dyDescent="0.2">
      <c r="B52" s="450"/>
      <c r="C52" s="450"/>
      <c r="D52" s="265" t="s">
        <v>119</v>
      </c>
      <c r="E52" s="265" t="s">
        <v>251</v>
      </c>
      <c r="F52" s="283"/>
      <c r="G52" s="284"/>
      <c r="H52" s="239" t="e">
        <f>T52</f>
        <v>#VALUE!</v>
      </c>
      <c r="I52" s="294" t="s">
        <v>79</v>
      </c>
      <c r="J52" s="241" t="s">
        <v>76</v>
      </c>
      <c r="K52" s="239" t="e">
        <f>J52+14</f>
        <v>#VALUE!</v>
      </c>
      <c r="L52" s="239" t="e">
        <f>J52-10</f>
        <v>#VALUE!</v>
      </c>
      <c r="M52" s="285" t="e">
        <f>L52+10</f>
        <v>#VALUE!</v>
      </c>
      <c r="N52" s="239" t="e">
        <f>+K52+7</f>
        <v>#VALUE!</v>
      </c>
      <c r="O52" s="239" t="e">
        <f>N52+7</f>
        <v>#VALUE!</v>
      </c>
      <c r="P52" s="294" t="s">
        <v>79</v>
      </c>
      <c r="Q52" s="239" t="e">
        <f>K52+7</f>
        <v>#VALUE!</v>
      </c>
      <c r="R52" s="239" t="e">
        <f>Q52+7</f>
        <v>#VALUE!</v>
      </c>
      <c r="S52" s="239" t="e">
        <f>R52+3</f>
        <v>#VALUE!</v>
      </c>
      <c r="T52" s="239" t="e">
        <f>S52+28</f>
        <v>#VALUE!</v>
      </c>
      <c r="U52" s="239" t="e">
        <f>T52+30</f>
        <v>#VALUE!</v>
      </c>
      <c r="V52" s="239" t="e">
        <f>U52+7</f>
        <v>#VALUE!</v>
      </c>
      <c r="W52" s="239" t="e">
        <f>V52+10</f>
        <v>#VALUE!</v>
      </c>
      <c r="X52" s="294" t="s">
        <v>79</v>
      </c>
      <c r="Y52" s="239" t="e">
        <f>W52+15</f>
        <v>#VALUE!</v>
      </c>
      <c r="Z52" s="239" t="e">
        <f>Y52+7</f>
        <v>#VALUE!</v>
      </c>
      <c r="AA52" s="286"/>
      <c r="AB52" s="239" t="e">
        <f>Z52+3</f>
        <v>#VALUE!</v>
      </c>
      <c r="AC52" s="239" t="e">
        <f t="shared" si="2"/>
        <v>#VALUE!</v>
      </c>
      <c r="AD52" s="239" t="e">
        <f t="shared" si="2"/>
        <v>#VALUE!</v>
      </c>
      <c r="AE52" s="239" t="e">
        <f>AC52</f>
        <v>#VALUE!</v>
      </c>
      <c r="AF52" s="293" t="e">
        <f>AE52+180</f>
        <v>#VALUE!</v>
      </c>
      <c r="AG52" s="284"/>
    </row>
    <row r="53" spans="2:33" ht="32.25" customHeight="1" x14ac:dyDescent="0.2">
      <c r="B53" s="267"/>
      <c r="C53" s="267"/>
      <c r="D53" s="297"/>
      <c r="E53" s="267"/>
      <c r="F53" s="279"/>
      <c r="G53" s="280"/>
      <c r="H53" s="281"/>
      <c r="I53" s="280"/>
      <c r="J53" s="281"/>
      <c r="K53" s="281"/>
      <c r="L53" s="281"/>
      <c r="M53" s="281"/>
      <c r="N53" s="281"/>
      <c r="O53" s="281"/>
      <c r="P53" s="280"/>
      <c r="Q53" s="281"/>
      <c r="R53" s="281"/>
      <c r="S53" s="281"/>
      <c r="T53" s="281"/>
      <c r="U53" s="281"/>
      <c r="V53" s="281"/>
      <c r="W53" s="281"/>
      <c r="X53" s="280"/>
      <c r="Y53" s="281"/>
      <c r="Z53" s="281"/>
      <c r="AA53" s="282"/>
      <c r="AB53" s="281"/>
      <c r="AC53" s="281"/>
      <c r="AD53" s="281"/>
      <c r="AE53" s="281"/>
      <c r="AF53" s="298"/>
      <c r="AG53" s="280"/>
    </row>
    <row r="54" spans="2:33" ht="32.25" customHeight="1" x14ac:dyDescent="0.2">
      <c r="B54" s="451"/>
      <c r="C54" s="448" t="s">
        <v>259</v>
      </c>
      <c r="D54" s="265" t="s">
        <v>119</v>
      </c>
      <c r="E54" s="265" t="s">
        <v>251</v>
      </c>
      <c r="F54" s="283">
        <v>15000</v>
      </c>
      <c r="G54" s="284" t="s">
        <v>145</v>
      </c>
      <c r="H54" s="239" t="str">
        <f>T54</f>
        <v>N/A</v>
      </c>
      <c r="I54" s="294" t="s">
        <v>100</v>
      </c>
      <c r="J54" s="241" t="s">
        <v>238</v>
      </c>
      <c r="K54" s="241" t="s">
        <v>238</v>
      </c>
      <c r="L54" s="239" t="s">
        <v>239</v>
      </c>
      <c r="M54" s="241" t="s">
        <v>238</v>
      </c>
      <c r="N54" s="239" t="s">
        <v>240</v>
      </c>
      <c r="O54" s="241" t="s">
        <v>238</v>
      </c>
      <c r="P54" s="294" t="s">
        <v>100</v>
      </c>
      <c r="Q54" s="241" t="s">
        <v>238</v>
      </c>
      <c r="R54" s="241" t="s">
        <v>238</v>
      </c>
      <c r="S54" s="241" t="s">
        <v>238</v>
      </c>
      <c r="T54" s="241" t="s">
        <v>238</v>
      </c>
      <c r="U54" s="241" t="s">
        <v>238</v>
      </c>
      <c r="V54" s="241" t="s">
        <v>238</v>
      </c>
      <c r="W54" s="241" t="s">
        <v>238</v>
      </c>
      <c r="X54" s="294" t="s">
        <v>100</v>
      </c>
      <c r="Y54" s="241" t="s">
        <v>238</v>
      </c>
      <c r="Z54" s="241" t="s">
        <v>238</v>
      </c>
      <c r="AA54" s="286"/>
      <c r="AB54" s="239" t="s">
        <v>241</v>
      </c>
      <c r="AC54" s="239" t="s">
        <v>241</v>
      </c>
      <c r="AD54" s="239" t="s">
        <v>238</v>
      </c>
      <c r="AE54" s="239" t="str">
        <f>AC54</f>
        <v>1.10.2015</v>
      </c>
      <c r="AF54" s="293" t="e">
        <f>AE54+180</f>
        <v>#VALUE!</v>
      </c>
      <c r="AG54" s="304" t="s">
        <v>242</v>
      </c>
    </row>
    <row r="55" spans="2:33" ht="32.25" customHeight="1" x14ac:dyDescent="0.2">
      <c r="B55" s="452"/>
      <c r="C55" s="449"/>
      <c r="D55" s="265" t="s">
        <v>119</v>
      </c>
      <c r="E55" s="265" t="s">
        <v>251</v>
      </c>
      <c r="F55" s="283">
        <v>15000</v>
      </c>
      <c r="G55" s="284"/>
      <c r="H55" s="239" t="e">
        <f>T55</f>
        <v>#VALUE!</v>
      </c>
      <c r="I55" s="294" t="s">
        <v>78</v>
      </c>
      <c r="J55" s="241" t="s">
        <v>76</v>
      </c>
      <c r="K55" s="239" t="e">
        <f>J55+14</f>
        <v>#VALUE!</v>
      </c>
      <c r="L55" s="239" t="e">
        <f>J55-10</f>
        <v>#VALUE!</v>
      </c>
      <c r="M55" s="285" t="e">
        <f>L55+10</f>
        <v>#VALUE!</v>
      </c>
      <c r="N55" s="239" t="e">
        <f>+K55+7</f>
        <v>#VALUE!</v>
      </c>
      <c r="O55" s="239" t="e">
        <f>N55+7</f>
        <v>#VALUE!</v>
      </c>
      <c r="P55" s="294" t="s">
        <v>78</v>
      </c>
      <c r="Q55" s="239" t="e">
        <f>K55+7</f>
        <v>#VALUE!</v>
      </c>
      <c r="R55" s="239" t="e">
        <f>Q55+7</f>
        <v>#VALUE!</v>
      </c>
      <c r="S55" s="239" t="e">
        <f>R55+3</f>
        <v>#VALUE!</v>
      </c>
      <c r="T55" s="239" t="e">
        <f>S55+28</f>
        <v>#VALUE!</v>
      </c>
      <c r="U55" s="239" t="e">
        <f>T55+30</f>
        <v>#VALUE!</v>
      </c>
      <c r="V55" s="239" t="e">
        <f>U55+7</f>
        <v>#VALUE!</v>
      </c>
      <c r="W55" s="239" t="e">
        <f>V55+10</f>
        <v>#VALUE!</v>
      </c>
      <c r="X55" s="294" t="s">
        <v>78</v>
      </c>
      <c r="Y55" s="239" t="e">
        <f>W55+15</f>
        <v>#VALUE!</v>
      </c>
      <c r="Z55" s="239" t="e">
        <f>Y55+7</f>
        <v>#VALUE!</v>
      </c>
      <c r="AA55" s="286"/>
      <c r="AB55" s="239" t="e">
        <f>Z55+3</f>
        <v>#VALUE!</v>
      </c>
      <c r="AC55" s="239" t="e">
        <f>AB55+7</f>
        <v>#VALUE!</v>
      </c>
      <c r="AD55" s="239" t="e">
        <f>AC55+7</f>
        <v>#VALUE!</v>
      </c>
      <c r="AE55" s="239" t="e">
        <f>AC55</f>
        <v>#VALUE!</v>
      </c>
      <c r="AF55" s="293" t="e">
        <f>AE55+180</f>
        <v>#VALUE!</v>
      </c>
      <c r="AG55" s="265" t="s">
        <v>243</v>
      </c>
    </row>
    <row r="56" spans="2:33" ht="32.25" customHeight="1" x14ac:dyDescent="0.2">
      <c r="B56" s="453"/>
      <c r="C56" s="450"/>
      <c r="D56" s="265" t="s">
        <v>119</v>
      </c>
      <c r="E56" s="265" t="s">
        <v>251</v>
      </c>
      <c r="F56" s="283"/>
      <c r="G56" s="284"/>
      <c r="H56" s="239" t="e">
        <f>T56</f>
        <v>#VALUE!</v>
      </c>
      <c r="I56" s="294" t="s">
        <v>79</v>
      </c>
      <c r="J56" s="241" t="s">
        <v>76</v>
      </c>
      <c r="K56" s="239" t="e">
        <f>J56+14</f>
        <v>#VALUE!</v>
      </c>
      <c r="L56" s="239" t="e">
        <f>J56-10</f>
        <v>#VALUE!</v>
      </c>
      <c r="M56" s="285" t="e">
        <f>L56+10</f>
        <v>#VALUE!</v>
      </c>
      <c r="N56" s="239" t="e">
        <f>+K56+7</f>
        <v>#VALUE!</v>
      </c>
      <c r="O56" s="239" t="e">
        <f>N56+7</f>
        <v>#VALUE!</v>
      </c>
      <c r="P56" s="294" t="s">
        <v>79</v>
      </c>
      <c r="Q56" s="239" t="e">
        <f>K56+7</f>
        <v>#VALUE!</v>
      </c>
      <c r="R56" s="239" t="e">
        <f>Q56+7</f>
        <v>#VALUE!</v>
      </c>
      <c r="S56" s="239" t="e">
        <f>R56+3</f>
        <v>#VALUE!</v>
      </c>
      <c r="T56" s="239" t="e">
        <f>S56+28</f>
        <v>#VALUE!</v>
      </c>
      <c r="U56" s="239" t="e">
        <f>T56+30</f>
        <v>#VALUE!</v>
      </c>
      <c r="V56" s="239" t="e">
        <f>U56+7</f>
        <v>#VALUE!</v>
      </c>
      <c r="W56" s="239" t="e">
        <f>V56+10</f>
        <v>#VALUE!</v>
      </c>
      <c r="X56" s="294" t="s">
        <v>79</v>
      </c>
      <c r="Y56" s="239" t="e">
        <f>W56+15</f>
        <v>#VALUE!</v>
      </c>
      <c r="Z56" s="239" t="e">
        <f>Y56+7</f>
        <v>#VALUE!</v>
      </c>
      <c r="AA56" s="286"/>
      <c r="AB56" s="239" t="e">
        <f>Z56+3</f>
        <v>#VALUE!</v>
      </c>
      <c r="AC56" s="239" t="e">
        <f>AB56+7</f>
        <v>#VALUE!</v>
      </c>
      <c r="AD56" s="239" t="e">
        <f>AC56+7</f>
        <v>#VALUE!</v>
      </c>
      <c r="AE56" s="239" t="e">
        <f>AC56</f>
        <v>#VALUE!</v>
      </c>
      <c r="AF56" s="293" t="e">
        <f>AE56+180</f>
        <v>#VALUE!</v>
      </c>
      <c r="AG56" s="284"/>
    </row>
    <row r="57" spans="2:33" ht="32.25" customHeight="1" x14ac:dyDescent="0.2"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</row>
    <row r="58" spans="2:33" ht="32.25" customHeight="1" x14ac:dyDescent="0.2">
      <c r="B58" s="451"/>
      <c r="C58" s="451" t="s">
        <v>207</v>
      </c>
      <c r="D58" s="265" t="s">
        <v>119</v>
      </c>
      <c r="E58" s="265" t="s">
        <v>251</v>
      </c>
      <c r="F58" s="283">
        <v>12000</v>
      </c>
      <c r="G58" s="284" t="s">
        <v>145</v>
      </c>
      <c r="H58" s="284" t="s">
        <v>238</v>
      </c>
      <c r="I58" s="294" t="s">
        <v>100</v>
      </c>
      <c r="J58" s="241" t="s">
        <v>76</v>
      </c>
      <c r="K58" s="239" t="e">
        <f>J58+14</f>
        <v>#VALUE!</v>
      </c>
      <c r="L58" s="239" t="s">
        <v>239</v>
      </c>
      <c r="M58" s="241" t="s">
        <v>238</v>
      </c>
      <c r="N58" s="239" t="s">
        <v>240</v>
      </c>
      <c r="O58" s="241" t="s">
        <v>238</v>
      </c>
      <c r="P58" s="294" t="s">
        <v>100</v>
      </c>
      <c r="Q58" s="241" t="s">
        <v>238</v>
      </c>
      <c r="R58" s="241" t="s">
        <v>238</v>
      </c>
      <c r="S58" s="241" t="s">
        <v>238</v>
      </c>
      <c r="T58" s="241" t="s">
        <v>238</v>
      </c>
      <c r="U58" s="241" t="s">
        <v>238</v>
      </c>
      <c r="V58" s="241" t="s">
        <v>238</v>
      </c>
      <c r="W58" s="241" t="s">
        <v>238</v>
      </c>
      <c r="X58" s="294" t="s">
        <v>100</v>
      </c>
      <c r="Y58" s="241" t="s">
        <v>238</v>
      </c>
      <c r="Z58" s="241" t="s">
        <v>238</v>
      </c>
      <c r="AA58" s="286"/>
      <c r="AB58" s="239" t="s">
        <v>241</v>
      </c>
      <c r="AC58" s="239" t="s">
        <v>241</v>
      </c>
      <c r="AD58" s="239" t="s">
        <v>238</v>
      </c>
      <c r="AE58" s="239" t="str">
        <f>AC58</f>
        <v>1.10.2015</v>
      </c>
      <c r="AF58" s="293" t="e">
        <f>AE58+180</f>
        <v>#VALUE!</v>
      </c>
      <c r="AG58" s="304" t="s">
        <v>242</v>
      </c>
    </row>
    <row r="59" spans="2:33" ht="32.25" customHeight="1" x14ac:dyDescent="0.2">
      <c r="B59" s="452"/>
      <c r="C59" s="452"/>
      <c r="D59" s="265" t="s">
        <v>119</v>
      </c>
      <c r="E59" s="265" t="s">
        <v>251</v>
      </c>
      <c r="F59" s="283">
        <v>12000</v>
      </c>
      <c r="G59" s="284"/>
      <c r="H59" s="284"/>
      <c r="I59" s="294" t="s">
        <v>78</v>
      </c>
      <c r="J59" s="241" t="s">
        <v>76</v>
      </c>
      <c r="K59" s="239" t="e">
        <f>J59+14</f>
        <v>#VALUE!</v>
      </c>
      <c r="L59" s="239" t="e">
        <f>J59-10</f>
        <v>#VALUE!</v>
      </c>
      <c r="M59" s="285" t="e">
        <f>L59+10</f>
        <v>#VALUE!</v>
      </c>
      <c r="N59" s="239" t="e">
        <f>+K59+7</f>
        <v>#VALUE!</v>
      </c>
      <c r="O59" s="239" t="e">
        <f>N59+7</f>
        <v>#VALUE!</v>
      </c>
      <c r="P59" s="294" t="s">
        <v>78</v>
      </c>
      <c r="Q59" s="239" t="e">
        <f>K59+7</f>
        <v>#VALUE!</v>
      </c>
      <c r="R59" s="239" t="e">
        <f>Q59+7</f>
        <v>#VALUE!</v>
      </c>
      <c r="S59" s="239" t="e">
        <f>R59+3</f>
        <v>#VALUE!</v>
      </c>
      <c r="T59" s="239" t="e">
        <f>S59+28</f>
        <v>#VALUE!</v>
      </c>
      <c r="U59" s="239" t="e">
        <f>T59+30</f>
        <v>#VALUE!</v>
      </c>
      <c r="V59" s="239" t="e">
        <f>U59+7</f>
        <v>#VALUE!</v>
      </c>
      <c r="W59" s="239" t="e">
        <f>V59+10</f>
        <v>#VALUE!</v>
      </c>
      <c r="X59" s="294" t="s">
        <v>78</v>
      </c>
      <c r="Y59" s="239" t="e">
        <f>W59+15</f>
        <v>#VALUE!</v>
      </c>
      <c r="Z59" s="239" t="e">
        <f>Y59+7</f>
        <v>#VALUE!</v>
      </c>
      <c r="AA59" s="286"/>
      <c r="AB59" s="239" t="e">
        <f>Z59+3</f>
        <v>#VALUE!</v>
      </c>
      <c r="AC59" s="239" t="e">
        <f>AB59+7</f>
        <v>#VALUE!</v>
      </c>
      <c r="AD59" s="239" t="e">
        <f>AC59+7</f>
        <v>#VALUE!</v>
      </c>
      <c r="AE59" s="239" t="e">
        <f>AC59</f>
        <v>#VALUE!</v>
      </c>
      <c r="AF59" s="293" t="e">
        <f>AE59+180</f>
        <v>#VALUE!</v>
      </c>
      <c r="AG59" s="265" t="s">
        <v>243</v>
      </c>
    </row>
    <row r="60" spans="2:33" ht="32.25" customHeight="1" x14ac:dyDescent="0.2">
      <c r="B60" s="453"/>
      <c r="C60" s="453"/>
      <c r="D60" s="265" t="s">
        <v>119</v>
      </c>
      <c r="E60" s="265" t="s">
        <v>251</v>
      </c>
      <c r="F60" s="283"/>
      <c r="G60" s="284"/>
      <c r="H60" s="284"/>
      <c r="I60" s="294" t="s">
        <v>79</v>
      </c>
      <c r="J60" s="241" t="s">
        <v>76</v>
      </c>
      <c r="K60" s="239" t="e">
        <f>J60+14</f>
        <v>#VALUE!</v>
      </c>
      <c r="L60" s="239" t="e">
        <f>J60-10</f>
        <v>#VALUE!</v>
      </c>
      <c r="M60" s="285" t="e">
        <f>L60+10</f>
        <v>#VALUE!</v>
      </c>
      <c r="N60" s="239" t="e">
        <f>+K60+7</f>
        <v>#VALUE!</v>
      </c>
      <c r="O60" s="239" t="e">
        <f>N60+7</f>
        <v>#VALUE!</v>
      </c>
      <c r="P60" s="294" t="s">
        <v>79</v>
      </c>
      <c r="Q60" s="239" t="e">
        <f>K60+7</f>
        <v>#VALUE!</v>
      </c>
      <c r="R60" s="239" t="e">
        <f>Q60+7</f>
        <v>#VALUE!</v>
      </c>
      <c r="S60" s="239" t="e">
        <f>R60+3</f>
        <v>#VALUE!</v>
      </c>
      <c r="T60" s="239" t="e">
        <f>S60+28</f>
        <v>#VALUE!</v>
      </c>
      <c r="U60" s="239" t="e">
        <f>T60+30</f>
        <v>#VALUE!</v>
      </c>
      <c r="V60" s="239" t="e">
        <f>U60+7</f>
        <v>#VALUE!</v>
      </c>
      <c r="W60" s="239" t="e">
        <f>V60+10</f>
        <v>#VALUE!</v>
      </c>
      <c r="X60" s="294" t="s">
        <v>79</v>
      </c>
      <c r="Y60" s="239" t="e">
        <f>W60+15</f>
        <v>#VALUE!</v>
      </c>
      <c r="Z60" s="239" t="e">
        <f>Y60+7</f>
        <v>#VALUE!</v>
      </c>
      <c r="AA60" s="286"/>
      <c r="AB60" s="239" t="e">
        <f>Z60+3</f>
        <v>#VALUE!</v>
      </c>
      <c r="AC60" s="239" t="e">
        <f>AB60+7</f>
        <v>#VALUE!</v>
      </c>
      <c r="AD60" s="239" t="e">
        <f>AC60+7</f>
        <v>#VALUE!</v>
      </c>
      <c r="AE60" s="239" t="e">
        <f>AC60</f>
        <v>#VALUE!</v>
      </c>
      <c r="AF60" s="293" t="e">
        <f>AE60+180</f>
        <v>#VALUE!</v>
      </c>
      <c r="AG60" s="284"/>
    </row>
    <row r="61" spans="2:33" ht="32.25" customHeight="1" x14ac:dyDescent="0.2">
      <c r="B61" s="311"/>
      <c r="C61" s="319" t="s">
        <v>244</v>
      </c>
      <c r="D61" s="312"/>
      <c r="E61" s="312"/>
      <c r="F61" s="283">
        <f>F34+F38+F42+F46+F50+F54+F58</f>
        <v>807000</v>
      </c>
      <c r="G61" s="313"/>
      <c r="H61" s="313"/>
      <c r="I61" s="309"/>
      <c r="J61" s="314"/>
      <c r="K61" s="315"/>
      <c r="L61" s="315"/>
      <c r="M61" s="316"/>
      <c r="N61" s="315"/>
      <c r="O61" s="315"/>
      <c r="P61" s="309"/>
      <c r="Q61" s="315"/>
      <c r="R61" s="315"/>
      <c r="S61" s="315"/>
      <c r="T61" s="315"/>
      <c r="U61" s="315"/>
      <c r="V61" s="315"/>
      <c r="W61" s="315"/>
      <c r="X61" s="309"/>
      <c r="Y61" s="315"/>
      <c r="Z61" s="315"/>
      <c r="AA61" s="317"/>
      <c r="AB61" s="315"/>
      <c r="AC61" s="315"/>
      <c r="AD61" s="315"/>
      <c r="AE61" s="315"/>
      <c r="AF61" s="318"/>
      <c r="AG61" s="313"/>
    </row>
    <row r="62" spans="2:33" ht="32.25" customHeight="1" x14ac:dyDescent="0.2">
      <c r="B62" s="311"/>
      <c r="C62" s="319"/>
      <c r="D62" s="312"/>
      <c r="E62" s="312"/>
      <c r="F62" s="283">
        <f>F35+F39+F43+F47+F51+F55+F59</f>
        <v>935000</v>
      </c>
      <c r="G62" s="313"/>
      <c r="H62" s="313"/>
      <c r="I62" s="309"/>
      <c r="J62" s="314"/>
      <c r="K62" s="315"/>
      <c r="L62" s="315"/>
      <c r="M62" s="316"/>
      <c r="N62" s="315"/>
      <c r="O62" s="315"/>
      <c r="P62" s="309"/>
      <c r="Q62" s="315"/>
      <c r="R62" s="315"/>
      <c r="S62" s="315"/>
      <c r="T62" s="315"/>
      <c r="U62" s="315"/>
      <c r="V62" s="315"/>
      <c r="W62" s="315"/>
      <c r="X62" s="309"/>
      <c r="Y62" s="315"/>
      <c r="Z62" s="315"/>
      <c r="AA62" s="317"/>
      <c r="AB62" s="315"/>
      <c r="AC62" s="315"/>
      <c r="AD62" s="315"/>
      <c r="AE62" s="315"/>
      <c r="AF62" s="318"/>
      <c r="AG62" s="313"/>
    </row>
    <row r="63" spans="2:33" x14ac:dyDescent="0.2">
      <c r="B63" s="268" t="s">
        <v>82</v>
      </c>
      <c r="C63" s="319" t="s">
        <v>250</v>
      </c>
      <c r="D63" s="319"/>
      <c r="E63" s="319"/>
      <c r="F63" s="322">
        <v>0</v>
      </c>
      <c r="H63" s="287"/>
      <c r="J63" s="287"/>
      <c r="K63" s="287"/>
      <c r="L63" s="287"/>
      <c r="M63" s="287"/>
      <c r="N63" s="287"/>
      <c r="O63" s="287"/>
      <c r="Y63" s="287"/>
      <c r="Z63" s="287"/>
      <c r="AA63" s="288"/>
    </row>
    <row r="64" spans="2:33" x14ac:dyDescent="0.2">
      <c r="B64" s="269" t="s">
        <v>83</v>
      </c>
      <c r="F64" s="321">
        <f>F62+F63</f>
        <v>935000</v>
      </c>
      <c r="H64" s="287"/>
      <c r="J64" s="287"/>
      <c r="K64" s="287"/>
      <c r="L64" s="287"/>
      <c r="M64" s="287"/>
      <c r="N64" s="287"/>
      <c r="O64" s="287"/>
      <c r="Y64" s="287"/>
      <c r="Z64" s="287"/>
      <c r="AA64" s="288"/>
    </row>
    <row r="65" spans="2:27" x14ac:dyDescent="0.2">
      <c r="B65" s="270" t="s">
        <v>159</v>
      </c>
      <c r="F65" s="387">
        <f>Services!J41</f>
        <v>618000</v>
      </c>
      <c r="H65" s="287"/>
      <c r="J65" s="287"/>
      <c r="K65" s="287"/>
      <c r="L65" s="287"/>
      <c r="M65" s="287"/>
      <c r="N65" s="287"/>
      <c r="O65" s="287"/>
      <c r="Y65" s="287"/>
      <c r="Z65" s="287"/>
      <c r="AA65" s="288"/>
    </row>
    <row r="66" spans="2:27" x14ac:dyDescent="0.2">
      <c r="B66" s="270"/>
      <c r="F66" s="387">
        <f>SUM(F64:F65)</f>
        <v>1553000</v>
      </c>
      <c r="H66" s="287"/>
      <c r="J66" s="287"/>
      <c r="K66" s="287"/>
      <c r="L66" s="287"/>
      <c r="M66" s="287"/>
      <c r="N66" s="287"/>
      <c r="O66" s="287"/>
      <c r="Y66" s="287"/>
      <c r="Z66" s="287"/>
      <c r="AA66" s="288"/>
    </row>
    <row r="67" spans="2:27" x14ac:dyDescent="0.2">
      <c r="H67" s="287"/>
      <c r="J67" s="287"/>
      <c r="K67" s="287"/>
      <c r="L67" s="287"/>
      <c r="M67" s="287"/>
      <c r="N67" s="287"/>
      <c r="O67" s="287"/>
      <c r="Y67" s="287"/>
      <c r="Z67" s="287"/>
      <c r="AA67" s="288"/>
    </row>
    <row r="68" spans="2:27" x14ac:dyDescent="0.2">
      <c r="H68" s="287"/>
      <c r="J68" s="287"/>
      <c r="K68" s="287"/>
      <c r="L68" s="287"/>
      <c r="M68" s="287"/>
      <c r="N68" s="287"/>
      <c r="O68" s="287"/>
      <c r="Y68" s="287"/>
      <c r="Z68" s="287"/>
      <c r="AA68" s="288"/>
    </row>
    <row r="69" spans="2:27" x14ac:dyDescent="0.2">
      <c r="H69" s="287"/>
      <c r="J69" s="287"/>
      <c r="K69" s="287"/>
      <c r="L69" s="287"/>
      <c r="M69" s="287"/>
      <c r="N69" s="287"/>
      <c r="O69" s="287"/>
      <c r="Y69" s="287"/>
      <c r="Z69" s="287"/>
      <c r="AA69" s="288"/>
    </row>
    <row r="70" spans="2:27" x14ac:dyDescent="0.2">
      <c r="H70" s="287"/>
      <c r="J70" s="287"/>
      <c r="K70" s="287"/>
      <c r="L70" s="287"/>
      <c r="M70" s="287"/>
      <c r="N70" s="287"/>
      <c r="O70" s="287"/>
      <c r="Y70" s="287"/>
      <c r="Z70" s="287"/>
      <c r="AA70" s="288"/>
    </row>
    <row r="71" spans="2:27" x14ac:dyDescent="0.2">
      <c r="H71" s="287"/>
      <c r="J71" s="287"/>
      <c r="K71" s="287"/>
      <c r="L71" s="287"/>
      <c r="M71" s="287"/>
      <c r="N71" s="287"/>
      <c r="O71" s="287"/>
      <c r="Y71" s="287"/>
      <c r="Z71" s="287"/>
      <c r="AA71" s="288"/>
    </row>
    <row r="72" spans="2:27" x14ac:dyDescent="0.2">
      <c r="H72" s="287"/>
      <c r="J72" s="287"/>
      <c r="K72" s="287"/>
      <c r="L72" s="287"/>
      <c r="M72" s="287"/>
      <c r="N72" s="287"/>
      <c r="O72" s="287"/>
      <c r="Y72" s="287"/>
      <c r="Z72" s="287"/>
      <c r="AA72" s="288"/>
    </row>
    <row r="73" spans="2:27" x14ac:dyDescent="0.2">
      <c r="H73" s="287"/>
      <c r="J73" s="287"/>
      <c r="K73" s="287"/>
      <c r="L73" s="287"/>
      <c r="M73" s="287"/>
      <c r="N73" s="287"/>
      <c r="O73" s="287"/>
      <c r="Y73" s="287"/>
      <c r="Z73" s="287"/>
      <c r="AA73" s="288"/>
    </row>
    <row r="74" spans="2:27" x14ac:dyDescent="0.2">
      <c r="H74" s="287"/>
      <c r="J74" s="287"/>
      <c r="K74" s="287"/>
      <c r="L74" s="287"/>
      <c r="M74" s="287"/>
      <c r="N74" s="287"/>
      <c r="O74" s="287"/>
      <c r="Y74" s="287"/>
      <c r="Z74" s="287"/>
      <c r="AA74" s="288"/>
    </row>
    <row r="75" spans="2:27" x14ac:dyDescent="0.2">
      <c r="H75" s="287"/>
      <c r="J75" s="287"/>
      <c r="K75" s="287"/>
      <c r="L75" s="287"/>
      <c r="M75" s="287"/>
      <c r="N75" s="287"/>
      <c r="O75" s="287"/>
      <c r="Y75" s="287"/>
      <c r="Z75" s="287"/>
      <c r="AA75" s="288"/>
    </row>
    <row r="76" spans="2:27" x14ac:dyDescent="0.2">
      <c r="J76" s="287"/>
      <c r="K76" s="287"/>
      <c r="L76" s="287"/>
      <c r="M76" s="287"/>
      <c r="N76" s="287"/>
      <c r="O76" s="287"/>
      <c r="Y76" s="287"/>
      <c r="Z76" s="287"/>
      <c r="AA76" s="288"/>
    </row>
  </sheetData>
  <sheetProtection formatCells="0" formatColumns="0" formatRows="0" insertHyperlinks="0" deleteColumns="0" deleteRows="0" sort="0"/>
  <protectedRanges>
    <protectedRange password="CA9C" sqref="B16" name="Range2_1"/>
    <protectedRange password="CF7A" sqref="C16" name="Range1_2"/>
  </protectedRanges>
  <mergeCells count="24">
    <mergeCell ref="B46:B48"/>
    <mergeCell ref="B50:B52"/>
    <mergeCell ref="C58:C60"/>
    <mergeCell ref="B58:B60"/>
    <mergeCell ref="B38:B40"/>
    <mergeCell ref="C38:C40"/>
    <mergeCell ref="C42:C44"/>
    <mergeCell ref="B54:B56"/>
    <mergeCell ref="C54:C56"/>
    <mergeCell ref="C46:C48"/>
    <mergeCell ref="C50:C52"/>
    <mergeCell ref="B42:B44"/>
    <mergeCell ref="C34:C36"/>
    <mergeCell ref="AE32:AF32"/>
    <mergeCell ref="J32:K32"/>
    <mergeCell ref="N32:O32"/>
    <mergeCell ref="S32:T32"/>
    <mergeCell ref="Y32:AD32"/>
    <mergeCell ref="D2:F2"/>
    <mergeCell ref="F20:H20"/>
    <mergeCell ref="L32:M32"/>
    <mergeCell ref="Q32:R32"/>
    <mergeCell ref="U32:W32"/>
    <mergeCell ref="D32:H32"/>
  </mergeCells>
  <phoneticPr fontId="1" type="noConversion"/>
  <dataValidations count="8">
    <dataValidation type="date" allowBlank="1" showInputMessage="1" showErrorMessage="1" errorTitle="Enter a valid date" error="Enter a valid date" prompt="Enter a valid Date" sqref="AF41 AF43:AF56 AF37 AF58:AF62">
      <formula1>39731</formula1>
      <formula2>55071</formula2>
    </dataValidation>
    <dataValidation type="list" allowBlank="1" showInputMessage="1" showErrorMessage="1" promptTitle="Contract Type" sqref="E38:E40 E50:E52 E46:E48 E42:E44 E54:E56 E58:E62">
      <formula1>"Lump Sum Contract,Time-Based Contract, Retainer and/or Contingency (Success) Fee Contract,Percentage Contract,Indefinite Delivery Contract (Price Agreement)"</formula1>
    </dataValidation>
    <dataValidation type="list" allowBlank="1" showInputMessage="1" showErrorMessage="1" errorTitle="Please select the correct value" error="Select the appropriate value from the dropdown" prompt="Select the appropriate value from the dropdown" sqref="D57">
      <formula1>"Quality and Cost-Based Selection (QCBS),Quality-Based Selection (QBS),Selection under a Fixed Budget (FBS),Least-Cost Selection (LCS),Selection Based on the Consultants Qualifications (CQS),Single-Source Selection (SSS)"</formula1>
    </dataValidation>
    <dataValidation type="list" allowBlank="1" showInputMessage="1" showErrorMessage="1" sqref="D37:D56 D58:D62">
      <formula1>"Quality-and-Cost Based Selection (QCBS),Quality Based Selection (QBS),Fixed Budget Selection (FBS),Least-Cost Selection (LCS),Consultants' Qualifications (CQS),Single-Source Selction(SSS),Individual Concultant(IC)"</formula1>
    </dataValidation>
    <dataValidation type="list" allowBlank="1" showInputMessage="1" showErrorMessage="1" errorTitle="Please select from the dropdown" error="Please select from the dropdown for Contract type" promptTitle="Contract Type" sqref="E34:E36">
      <formula1>"Lump Sum Contract,Time-Based Contract,Retainer and/or Contingency (Success) Fee Contract,Percentage Contract,Indefinite Delivery Contract (Price Agreement)"</formula1>
    </dataValidation>
    <dataValidation type="list" allowBlank="1" showInputMessage="1" showErrorMessage="1" errorTitle="Error in selection" error="Please select from the dropdown list" promptTitle="Procurement Method" prompt="Please select from the dropdown list." sqref="B23:B30">
      <formula1>"Quality-and-Cost Based Selection (QCBS),Quality Based Selection (QBS),Fixed Budget Selection (FBS),Least-Cost Selection (LCS),Consultants' Qualifications (CQS),Single-Source Selction(SSS),Individual Concultant(IC)"</formula1>
    </dataValidation>
    <dataValidation type="list" allowBlank="1" showInputMessage="1" showErrorMessage="1" errorTitle="Please select the correct value" error="Select the appropriate value from the dropdown" prompt="Select the appropriate value from the dropdown" sqref="D34:D36">
      <formula1>"Quality-and-Cost Based Selection (QCBS),Quality Based Selection (QBS),Fixed Budget Selection (FBS),Least-Cost Selection (LCS),Consultants' Qualifications (CQS),Single-Source Selction(SSS),Individual Concultant(IC)"</formula1>
    </dataValidation>
    <dataValidation type="list" allowBlank="1" showInputMessage="1" showErrorMessage="1" errorTitle="Please select from the dropdown" error="Please select from the dropdown" prompt="Please select from the dropdown" sqref="G34:G62">
      <formula1>"Prior, Post"</formula1>
    </dataValidation>
  </dataValidations>
  <pageMargins left="0.5" right="0.25" top="0.23" bottom="0.25" header="0.25" footer="0.25"/>
  <pageSetup paperSize="9" scale="20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  <colBreaks count="1" manualBreakCount="1">
    <brk id="37" max="74" man="1"/>
  </colBreaks>
  <ignoredErrors>
    <ignoredError sqref="A21 A32" numberStoredAsText="1"/>
    <ignoredError sqref="H55:AF56 H51:AF52 H47:AF48 H44:AF44 H40:AF40 H36:I36 I35 P35 X35 P36 X36 Z36:AF36 H39:I39 P39 X39 AA39 H43:I43 P43 X43 AA43 H54:I54 P54 X54 AA54 AE54:AF5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tabSelected="1" view="pageBreakPreview" zoomScale="70" zoomScaleNormal="70" zoomScaleSheetLayoutView="70" workbookViewId="0">
      <selection activeCell="C5" sqref="C5"/>
    </sheetView>
  </sheetViews>
  <sheetFormatPr baseColWidth="10" defaultColWidth="9.140625" defaultRowHeight="15.75" x14ac:dyDescent="0.2"/>
  <cols>
    <col min="1" max="1" width="4" style="15" customWidth="1"/>
    <col min="2" max="2" width="42" style="15" customWidth="1"/>
    <col min="3" max="3" width="17.85546875" style="15" customWidth="1"/>
    <col min="4" max="4" width="15.28515625" style="15" customWidth="1"/>
    <col min="5" max="5" width="15.85546875" style="15" customWidth="1"/>
    <col min="6" max="6" width="13.5703125" style="15" customWidth="1"/>
    <col min="7" max="7" width="15" style="15" customWidth="1"/>
    <col min="8" max="8" width="17.5703125" style="15" hidden="1" customWidth="1"/>
    <col min="9" max="9" width="15.7109375" style="15" customWidth="1"/>
    <col min="10" max="10" width="19" style="15" customWidth="1"/>
    <col min="11" max="11" width="24.140625" style="15" customWidth="1"/>
    <col min="12" max="12" width="18.85546875" style="15" hidden="1" customWidth="1"/>
    <col min="13" max="15" width="14.140625" style="15" hidden="1" customWidth="1"/>
    <col min="16" max="17" width="14.140625" style="15" customWidth="1"/>
    <col min="18" max="18" width="15.28515625" style="15" customWidth="1"/>
    <col min="19" max="19" width="14.42578125" style="15" customWidth="1"/>
    <col min="20" max="20" width="13.42578125" style="15" customWidth="1"/>
    <col min="21" max="21" width="14.42578125" style="15" customWidth="1"/>
    <col min="22" max="22" width="13.5703125" style="15" customWidth="1"/>
    <col min="23" max="23" width="14.140625" style="334" customWidth="1"/>
    <col min="24" max="24" width="13.28515625" style="15" customWidth="1"/>
    <col min="25" max="25" width="14.42578125" style="15" customWidth="1"/>
    <col min="26" max="26" width="14.85546875" style="15" customWidth="1"/>
    <col min="27" max="27" width="14" style="15" customWidth="1"/>
    <col min="28" max="28" width="13.7109375" style="15" customWidth="1"/>
    <col min="29" max="29" width="13.140625" style="15" customWidth="1"/>
    <col min="30" max="30" width="13.85546875" style="15" customWidth="1"/>
    <col min="31" max="31" width="15.85546875" style="15" customWidth="1"/>
    <col min="32" max="32" width="13.7109375" style="15" customWidth="1"/>
    <col min="33" max="33" width="14.7109375" style="15" customWidth="1"/>
    <col min="34" max="34" width="13.85546875" style="15" customWidth="1"/>
    <col min="35" max="35" width="40.42578125" style="15" customWidth="1"/>
    <col min="36" max="16384" width="9.140625" style="15"/>
  </cols>
  <sheetData>
    <row r="1" spans="1:28" x14ac:dyDescent="0.2">
      <c r="X1" s="334"/>
      <c r="Y1" s="334"/>
      <c r="Z1" s="334"/>
      <c r="AA1" s="334"/>
      <c r="AB1" s="334"/>
    </row>
    <row r="2" spans="1:28" ht="18.75" x14ac:dyDescent="0.2">
      <c r="D2" s="455" t="s">
        <v>0</v>
      </c>
      <c r="E2" s="455"/>
      <c r="F2" s="455"/>
      <c r="L2" s="456"/>
      <c r="M2" s="456"/>
      <c r="N2" s="456"/>
      <c r="O2" s="456"/>
      <c r="P2" s="456"/>
      <c r="Q2" s="456"/>
      <c r="R2" s="456"/>
      <c r="X2" s="334"/>
      <c r="Y2" s="334"/>
      <c r="Z2" s="334"/>
      <c r="AA2" s="334"/>
      <c r="AB2" s="334"/>
    </row>
    <row r="3" spans="1:28" ht="19.5" x14ac:dyDescent="0.2">
      <c r="A3" s="15" t="s">
        <v>1</v>
      </c>
      <c r="B3" s="335" t="s">
        <v>2</v>
      </c>
      <c r="C3" s="336"/>
      <c r="L3" s="457"/>
      <c r="M3" s="457"/>
      <c r="N3" s="457"/>
      <c r="O3" s="457"/>
      <c r="P3" s="457"/>
      <c r="Q3" s="457"/>
      <c r="R3" s="457"/>
      <c r="X3" s="334"/>
      <c r="Y3" s="334"/>
      <c r="Z3" s="334"/>
      <c r="AA3" s="334"/>
      <c r="AB3" s="334"/>
    </row>
    <row r="4" spans="1:28" x14ac:dyDescent="0.2">
      <c r="B4" s="324" t="s">
        <v>3</v>
      </c>
      <c r="C4" s="325" t="s">
        <v>102</v>
      </c>
      <c r="D4" s="326"/>
      <c r="E4" s="327" t="s">
        <v>103</v>
      </c>
      <c r="F4" s="337"/>
      <c r="X4" s="334"/>
      <c r="Y4" s="334"/>
      <c r="Z4" s="334"/>
      <c r="AA4" s="334"/>
      <c r="AB4" s="334"/>
    </row>
    <row r="5" spans="1:28" x14ac:dyDescent="0.2">
      <c r="B5" s="324" t="s">
        <v>4</v>
      </c>
      <c r="C5" s="328" t="s">
        <v>104</v>
      </c>
      <c r="D5" s="327"/>
      <c r="E5" s="327"/>
      <c r="F5" s="337"/>
      <c r="X5" s="334"/>
      <c r="Y5" s="334"/>
      <c r="Z5" s="334"/>
      <c r="AA5" s="334"/>
      <c r="AB5" s="334"/>
    </row>
    <row r="6" spans="1:28" x14ac:dyDescent="0.2">
      <c r="B6" s="324" t="s">
        <v>5</v>
      </c>
      <c r="C6" s="325"/>
      <c r="D6" s="327"/>
      <c r="E6" s="327"/>
      <c r="F6" s="337"/>
      <c r="X6" s="334"/>
      <c r="Y6" s="334"/>
      <c r="Z6" s="334"/>
      <c r="AA6" s="334"/>
      <c r="AB6" s="334"/>
    </row>
    <row r="7" spans="1:28" x14ac:dyDescent="0.2">
      <c r="B7" s="324" t="s">
        <v>6</v>
      </c>
      <c r="C7" s="325" t="s">
        <v>105</v>
      </c>
      <c r="D7" s="327"/>
      <c r="E7" s="327"/>
      <c r="F7" s="337"/>
      <c r="X7" s="334"/>
      <c r="Y7" s="334"/>
      <c r="Z7" s="334"/>
      <c r="AA7" s="334"/>
      <c r="AB7" s="334"/>
    </row>
    <row r="8" spans="1:28" x14ac:dyDescent="0.2">
      <c r="B8" s="324" t="s">
        <v>7</v>
      </c>
      <c r="C8" s="325" t="s">
        <v>106</v>
      </c>
      <c r="D8" s="327"/>
      <c r="E8" s="327"/>
      <c r="F8" s="337"/>
      <c r="X8" s="334"/>
      <c r="Y8" s="334"/>
      <c r="Z8" s="334"/>
      <c r="AA8" s="334"/>
      <c r="AB8" s="334"/>
    </row>
    <row r="9" spans="1:28" x14ac:dyDescent="0.2">
      <c r="B9" s="324" t="s">
        <v>8</v>
      </c>
      <c r="C9" s="241">
        <v>41993</v>
      </c>
      <c r="D9" s="271"/>
      <c r="E9" s="271"/>
      <c r="F9" s="338"/>
      <c r="X9" s="334"/>
      <c r="Y9" s="334"/>
      <c r="Z9" s="334"/>
      <c r="AA9" s="334"/>
      <c r="AB9" s="334"/>
    </row>
    <row r="10" spans="1:28" x14ac:dyDescent="0.2">
      <c r="B10" s="324" t="s">
        <v>9</v>
      </c>
      <c r="C10" s="241">
        <v>41990</v>
      </c>
      <c r="D10" s="271"/>
      <c r="E10" s="271"/>
      <c r="F10" s="338"/>
      <c r="X10" s="334"/>
      <c r="Y10" s="334"/>
      <c r="Z10" s="334"/>
      <c r="AA10" s="334"/>
      <c r="AB10" s="334"/>
    </row>
    <row r="11" spans="1:28" x14ac:dyDescent="0.2">
      <c r="B11" s="324" t="s">
        <v>10</v>
      </c>
      <c r="C11" s="241"/>
      <c r="D11" s="271"/>
      <c r="E11" s="271"/>
      <c r="F11" s="338"/>
      <c r="X11" s="334"/>
      <c r="Y11" s="334"/>
      <c r="Z11" s="334"/>
      <c r="AA11" s="334"/>
      <c r="AB11" s="334"/>
    </row>
    <row r="12" spans="1:28" x14ac:dyDescent="0.2">
      <c r="B12" s="324" t="s">
        <v>11</v>
      </c>
      <c r="C12" s="329" t="s">
        <v>107</v>
      </c>
      <c r="D12" s="271"/>
      <c r="E12" s="271"/>
      <c r="F12" s="338"/>
      <c r="X12" s="334"/>
      <c r="Y12" s="334"/>
      <c r="Z12" s="334"/>
      <c r="AA12" s="334"/>
      <c r="AB12" s="334"/>
    </row>
    <row r="13" spans="1:28" x14ac:dyDescent="0.2">
      <c r="B13" s="324" t="s">
        <v>12</v>
      </c>
      <c r="C13" s="241">
        <v>41988</v>
      </c>
      <c r="D13" s="271"/>
      <c r="E13" s="271"/>
      <c r="F13" s="338"/>
      <c r="X13" s="334"/>
      <c r="Y13" s="334"/>
      <c r="Z13" s="334"/>
      <c r="AA13" s="334"/>
      <c r="AB13" s="334"/>
    </row>
    <row r="14" spans="1:28" x14ac:dyDescent="0.2">
      <c r="B14" s="324" t="s">
        <v>13</v>
      </c>
      <c r="C14" s="241" t="s">
        <v>111</v>
      </c>
      <c r="D14" s="271"/>
      <c r="E14" s="271"/>
      <c r="F14" s="338"/>
      <c r="X14" s="334"/>
      <c r="Y14" s="334"/>
      <c r="Z14" s="334"/>
      <c r="AA14" s="334"/>
      <c r="AB14" s="334"/>
    </row>
    <row r="15" spans="1:28" x14ac:dyDescent="0.2">
      <c r="B15" s="339" t="s">
        <v>14</v>
      </c>
      <c r="C15" s="241" t="s">
        <v>81</v>
      </c>
      <c r="D15" s="271"/>
      <c r="E15" s="271"/>
      <c r="F15" s="338"/>
      <c r="X15" s="334"/>
      <c r="Y15" s="334"/>
      <c r="Z15" s="334"/>
      <c r="AA15" s="334"/>
      <c r="AB15" s="334"/>
    </row>
    <row r="16" spans="1:28" x14ac:dyDescent="0.2">
      <c r="B16" s="340" t="s">
        <v>15</v>
      </c>
      <c r="C16" s="330" t="s">
        <v>16</v>
      </c>
      <c r="D16" s="338"/>
      <c r="E16" s="338"/>
      <c r="F16" s="338"/>
      <c r="X16" s="334"/>
      <c r="Y16" s="334"/>
      <c r="Z16" s="334"/>
      <c r="AA16" s="334"/>
      <c r="AB16" s="334"/>
    </row>
    <row r="17" spans="1:35" x14ac:dyDescent="0.2">
      <c r="B17" s="330"/>
      <c r="C17" s="330" t="s">
        <v>17</v>
      </c>
      <c r="D17" s="338"/>
      <c r="E17" s="338"/>
      <c r="F17" s="338"/>
      <c r="X17" s="334"/>
      <c r="Y17" s="334"/>
      <c r="Z17" s="334"/>
      <c r="AA17" s="334"/>
      <c r="AB17" s="334"/>
    </row>
    <row r="18" spans="1:35" x14ac:dyDescent="0.2">
      <c r="B18" s="330"/>
      <c r="C18" s="330"/>
      <c r="D18" s="338"/>
      <c r="E18" s="338"/>
      <c r="F18" s="338"/>
      <c r="X18" s="334"/>
      <c r="Y18" s="334"/>
      <c r="Z18" s="334"/>
      <c r="AA18" s="334"/>
      <c r="AB18" s="334"/>
    </row>
    <row r="19" spans="1:35" x14ac:dyDescent="0.2">
      <c r="B19" s="330"/>
      <c r="C19" s="338"/>
      <c r="D19" s="338"/>
      <c r="E19" s="338"/>
      <c r="F19" s="338"/>
      <c r="X19" s="334"/>
      <c r="Y19" s="334"/>
      <c r="Z19" s="334"/>
      <c r="AA19" s="334"/>
      <c r="AB19" s="334"/>
    </row>
    <row r="20" spans="1:35" ht="18.75" x14ac:dyDescent="0.2">
      <c r="B20" s="330"/>
      <c r="C20" s="338"/>
      <c r="D20" s="458" t="s">
        <v>160</v>
      </c>
      <c r="E20" s="458"/>
      <c r="F20" s="458"/>
      <c r="X20" s="334"/>
      <c r="Y20" s="334"/>
      <c r="Z20" s="334"/>
      <c r="AA20" s="334"/>
      <c r="AB20" s="334"/>
    </row>
    <row r="21" spans="1:35" ht="19.5" x14ac:dyDescent="0.2">
      <c r="A21" s="15" t="s">
        <v>19</v>
      </c>
      <c r="B21" s="341" t="s">
        <v>20</v>
      </c>
      <c r="C21" s="342"/>
      <c r="D21" s="342"/>
      <c r="E21" s="342"/>
      <c r="F21" s="342"/>
      <c r="L21" s="457"/>
      <c r="M21" s="457"/>
      <c r="N21" s="457"/>
      <c r="O21" s="457"/>
      <c r="P21" s="457"/>
      <c r="Q21" s="457"/>
      <c r="R21" s="457"/>
      <c r="X21" s="334"/>
      <c r="Y21" s="334"/>
      <c r="Z21" s="334"/>
      <c r="AA21" s="334"/>
      <c r="AB21" s="334"/>
    </row>
    <row r="22" spans="1:35" ht="47.25" x14ac:dyDescent="0.2">
      <c r="B22" s="29" t="s">
        <v>21</v>
      </c>
      <c r="C22" s="28" t="s">
        <v>22</v>
      </c>
      <c r="D22" s="28" t="s">
        <v>23</v>
      </c>
      <c r="E22" s="331" t="s">
        <v>24</v>
      </c>
      <c r="X22" s="334"/>
      <c r="Y22" s="334"/>
      <c r="Z22" s="334"/>
      <c r="AA22" s="334"/>
      <c r="AB22" s="334"/>
    </row>
    <row r="23" spans="1:35" x14ac:dyDescent="0.2">
      <c r="B23" s="343" t="s">
        <v>31</v>
      </c>
      <c r="C23" s="344" t="s">
        <v>26</v>
      </c>
      <c r="D23" s="345" t="s">
        <v>118</v>
      </c>
      <c r="E23" s="81" t="s">
        <v>30</v>
      </c>
      <c r="X23" s="334"/>
      <c r="Y23" s="334"/>
      <c r="Z23" s="334"/>
      <c r="AA23" s="334"/>
      <c r="AB23" s="334"/>
    </row>
    <row r="24" spans="1:35" x14ac:dyDescent="0.2">
      <c r="B24" s="343" t="s">
        <v>32</v>
      </c>
      <c r="C24" s="345" t="s">
        <v>33</v>
      </c>
      <c r="D24" s="345" t="s">
        <v>118</v>
      </c>
      <c r="E24" s="81"/>
      <c r="X24" s="334"/>
      <c r="Y24" s="334"/>
      <c r="Z24" s="334"/>
      <c r="AA24" s="334"/>
      <c r="AB24" s="334"/>
    </row>
    <row r="25" spans="1:35" ht="20.25" x14ac:dyDescent="0.2">
      <c r="B25" s="346"/>
      <c r="C25" s="345"/>
      <c r="D25" s="345"/>
      <c r="E25" s="81"/>
      <c r="X25" s="334"/>
      <c r="Y25" s="334"/>
      <c r="Z25" s="334"/>
      <c r="AA25" s="334"/>
      <c r="AB25" s="334"/>
    </row>
    <row r="26" spans="1:35" ht="20.25" x14ac:dyDescent="0.2">
      <c r="B26" s="346"/>
      <c r="C26" s="347"/>
      <c r="D26" s="347"/>
      <c r="E26" s="81"/>
      <c r="X26" s="334"/>
      <c r="Y26" s="334"/>
      <c r="Z26" s="334"/>
      <c r="AA26" s="334"/>
      <c r="AB26" s="334"/>
    </row>
    <row r="27" spans="1:35" ht="20.25" x14ac:dyDescent="0.2">
      <c r="B27" s="346"/>
      <c r="C27" s="348"/>
      <c r="D27" s="349"/>
      <c r="E27" s="82"/>
      <c r="X27" s="334"/>
      <c r="Y27" s="334"/>
      <c r="Z27" s="334"/>
      <c r="AA27" s="334"/>
      <c r="AB27" s="334"/>
      <c r="AC27" s="334"/>
    </row>
    <row r="28" spans="1:35" ht="20.25" x14ac:dyDescent="0.2">
      <c r="B28" s="346"/>
      <c r="C28" s="350"/>
      <c r="D28" s="349"/>
      <c r="E28" s="82"/>
      <c r="X28" s="334"/>
      <c r="Y28" s="334"/>
      <c r="Z28" s="334"/>
      <c r="AA28" s="334"/>
      <c r="AB28" s="334"/>
    </row>
    <row r="29" spans="1:35" x14ac:dyDescent="0.2">
      <c r="B29" s="334"/>
      <c r="C29" s="351"/>
      <c r="L29" s="330"/>
      <c r="W29" s="352"/>
      <c r="X29" s="352"/>
      <c r="Y29" s="352"/>
      <c r="Z29" s="352"/>
      <c r="AA29" s="352"/>
      <c r="AB29" s="352"/>
    </row>
    <row r="30" spans="1:35" ht="42" customHeight="1" x14ac:dyDescent="0.2">
      <c r="A30" s="15" t="s">
        <v>34</v>
      </c>
      <c r="B30" s="392" t="s">
        <v>35</v>
      </c>
      <c r="C30" s="393"/>
      <c r="D30" s="405" t="s">
        <v>36</v>
      </c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7"/>
      <c r="P30" s="332"/>
      <c r="Q30" s="394" t="s">
        <v>37</v>
      </c>
      <c r="R30" s="395"/>
      <c r="S30" s="394" t="s">
        <v>38</v>
      </c>
      <c r="T30" s="395"/>
      <c r="U30" s="394" t="s">
        <v>38</v>
      </c>
      <c r="V30" s="395"/>
      <c r="W30" s="396" t="s">
        <v>39</v>
      </c>
      <c r="X30" s="397"/>
      <c r="Y30" s="396" t="s">
        <v>40</v>
      </c>
      <c r="Z30" s="397"/>
      <c r="AA30" s="396" t="s">
        <v>41</v>
      </c>
      <c r="AB30" s="397"/>
      <c r="AC30" s="397"/>
      <c r="AD30" s="397"/>
      <c r="AE30" s="397"/>
      <c r="AF30" s="398"/>
      <c r="AG30" s="388" t="s">
        <v>42</v>
      </c>
      <c r="AH30" s="388"/>
      <c r="AI30" s="299" t="s">
        <v>43</v>
      </c>
    </row>
    <row r="31" spans="1:35" ht="68.25" customHeight="1" thickBot="1" x14ac:dyDescent="0.25">
      <c r="B31" s="47" t="s">
        <v>44</v>
      </c>
      <c r="C31" s="13" t="s">
        <v>45</v>
      </c>
      <c r="D31" s="221" t="s">
        <v>46</v>
      </c>
      <c r="E31" s="193" t="s">
        <v>47</v>
      </c>
      <c r="F31" s="194" t="s">
        <v>48</v>
      </c>
      <c r="G31" s="48" t="s">
        <v>49</v>
      </c>
      <c r="H31" s="49" t="s">
        <v>50</v>
      </c>
      <c r="I31" s="49" t="s">
        <v>51</v>
      </c>
      <c r="J31" s="49" t="s">
        <v>161</v>
      </c>
      <c r="K31" s="49" t="s">
        <v>21</v>
      </c>
      <c r="L31" s="49" t="s">
        <v>53</v>
      </c>
      <c r="M31" s="49" t="s">
        <v>54</v>
      </c>
      <c r="N31" s="49" t="s">
        <v>55</v>
      </c>
      <c r="O31" s="49" t="s">
        <v>56</v>
      </c>
      <c r="P31" s="48" t="s">
        <v>57</v>
      </c>
      <c r="Q31" s="193" t="s">
        <v>58</v>
      </c>
      <c r="R31" s="193" t="s">
        <v>59</v>
      </c>
      <c r="S31" s="194" t="s">
        <v>60</v>
      </c>
      <c r="T31" s="194" t="s">
        <v>61</v>
      </c>
      <c r="U31" s="194" t="s">
        <v>62</v>
      </c>
      <c r="V31" s="195" t="s">
        <v>63</v>
      </c>
      <c r="W31" s="194" t="s">
        <v>64</v>
      </c>
      <c r="X31" s="194" t="s">
        <v>65</v>
      </c>
      <c r="Y31" s="194" t="s">
        <v>66</v>
      </c>
      <c r="Z31" s="195" t="s">
        <v>63</v>
      </c>
      <c r="AA31" s="193" t="s">
        <v>67</v>
      </c>
      <c r="AB31" s="193" t="s">
        <v>68</v>
      </c>
      <c r="AC31" s="193" t="s">
        <v>162</v>
      </c>
      <c r="AD31" s="193" t="s">
        <v>70</v>
      </c>
      <c r="AE31" s="194" t="s">
        <v>71</v>
      </c>
      <c r="AF31" s="194" t="s">
        <v>72</v>
      </c>
      <c r="AG31" s="194" t="s">
        <v>73</v>
      </c>
      <c r="AH31" s="194" t="s">
        <v>74</v>
      </c>
      <c r="AI31" s="193" t="s">
        <v>43</v>
      </c>
    </row>
    <row r="32" spans="1:35" ht="19.5" customHeight="1" thickTop="1" x14ac:dyDescent="0.2">
      <c r="B32" s="399" t="s">
        <v>163</v>
      </c>
      <c r="C32" s="459" t="s">
        <v>164</v>
      </c>
      <c r="D32" s="353">
        <v>42211</v>
      </c>
      <c r="E32" s="354" t="s">
        <v>118</v>
      </c>
      <c r="F32" s="354" t="s">
        <v>118</v>
      </c>
      <c r="G32" s="204">
        <v>1</v>
      </c>
      <c r="H32" s="355"/>
      <c r="I32" s="205" t="str">
        <f>F32</f>
        <v>NA</v>
      </c>
      <c r="J32" s="356">
        <v>750000</v>
      </c>
      <c r="K32" s="357" t="s">
        <v>32</v>
      </c>
      <c r="L32" s="355" t="s">
        <v>165</v>
      </c>
      <c r="M32" s="355" t="s">
        <v>118</v>
      </c>
      <c r="N32" s="301" t="s">
        <v>145</v>
      </c>
      <c r="O32" s="358" t="s">
        <v>118</v>
      </c>
      <c r="P32" s="359" t="s">
        <v>77</v>
      </c>
      <c r="Q32" s="354" t="s">
        <v>118</v>
      </c>
      <c r="R32" s="354" t="s">
        <v>118</v>
      </c>
      <c r="S32" s="354" t="s">
        <v>118</v>
      </c>
      <c r="T32" s="354" t="s">
        <v>118</v>
      </c>
      <c r="U32" s="354" t="s">
        <v>118</v>
      </c>
      <c r="V32" s="354" t="s">
        <v>118</v>
      </c>
      <c r="W32" s="354">
        <v>42215</v>
      </c>
      <c r="X32" s="354" t="s">
        <v>118</v>
      </c>
      <c r="Y32" s="354" t="s">
        <v>118</v>
      </c>
      <c r="Z32" s="354" t="s">
        <v>118</v>
      </c>
      <c r="AA32" s="354" t="s">
        <v>118</v>
      </c>
      <c r="AB32" s="354" t="s">
        <v>118</v>
      </c>
      <c r="AC32" s="212">
        <v>540</v>
      </c>
      <c r="AD32" s="213">
        <v>42225</v>
      </c>
      <c r="AE32" s="205">
        <v>42227</v>
      </c>
      <c r="AF32" s="205">
        <f>AE32+7</f>
        <v>42234</v>
      </c>
      <c r="AG32" s="205">
        <f>AE32+7</f>
        <v>42234</v>
      </c>
      <c r="AH32" s="205">
        <f>AG32+75</f>
        <v>42309</v>
      </c>
      <c r="AI32" s="462" t="s">
        <v>255</v>
      </c>
    </row>
    <row r="33" spans="2:35" ht="19.5" customHeight="1" x14ac:dyDescent="0.2">
      <c r="B33" s="410"/>
      <c r="C33" s="460"/>
      <c r="D33" s="353" t="s">
        <v>76</v>
      </c>
      <c r="E33" s="354" t="s">
        <v>118</v>
      </c>
      <c r="F33" s="354" t="s">
        <v>118</v>
      </c>
      <c r="G33" s="204">
        <v>1</v>
      </c>
      <c r="H33" s="355"/>
      <c r="I33" s="205" t="str">
        <f>F33</f>
        <v>NA</v>
      </c>
      <c r="J33" s="356">
        <v>750000</v>
      </c>
      <c r="K33" s="357" t="s">
        <v>32</v>
      </c>
      <c r="L33" s="355" t="s">
        <v>165</v>
      </c>
      <c r="M33" s="355" t="s">
        <v>118</v>
      </c>
      <c r="N33" s="301" t="s">
        <v>145</v>
      </c>
      <c r="O33" s="358" t="s">
        <v>118</v>
      </c>
      <c r="P33" s="360" t="s">
        <v>78</v>
      </c>
      <c r="Q33" s="354" t="s">
        <v>118</v>
      </c>
      <c r="R33" s="354" t="s">
        <v>118</v>
      </c>
      <c r="S33" s="354" t="s">
        <v>118</v>
      </c>
      <c r="T33" s="354" t="s">
        <v>118</v>
      </c>
      <c r="U33" s="354" t="s">
        <v>118</v>
      </c>
      <c r="V33" s="354" t="s">
        <v>118</v>
      </c>
      <c r="W33" s="354"/>
      <c r="X33" s="354" t="s">
        <v>118</v>
      </c>
      <c r="Y33" s="354" t="s">
        <v>118</v>
      </c>
      <c r="Z33" s="354" t="s">
        <v>118</v>
      </c>
      <c r="AA33" s="354" t="s">
        <v>118</v>
      </c>
      <c r="AB33" s="354" t="s">
        <v>118</v>
      </c>
      <c r="AC33" s="361">
        <v>400</v>
      </c>
      <c r="AD33" s="354" t="s">
        <v>252</v>
      </c>
      <c r="AE33" s="354" t="s">
        <v>213</v>
      </c>
      <c r="AF33" s="354" t="s">
        <v>253</v>
      </c>
      <c r="AG33" s="354" t="s">
        <v>214</v>
      </c>
      <c r="AH33" s="354" t="s">
        <v>254</v>
      </c>
      <c r="AI33" s="463"/>
    </row>
    <row r="34" spans="2:35" ht="36.75" customHeight="1" x14ac:dyDescent="0.2">
      <c r="B34" s="400"/>
      <c r="C34" s="461"/>
      <c r="D34" s="353" t="s">
        <v>76</v>
      </c>
      <c r="E34" s="354" t="s">
        <v>118</v>
      </c>
      <c r="F34" s="354" t="s">
        <v>118</v>
      </c>
      <c r="G34" s="69">
        <v>1</v>
      </c>
      <c r="H34" s="355"/>
      <c r="I34" s="205" t="str">
        <f>F34</f>
        <v>NA</v>
      </c>
      <c r="J34" s="371">
        <v>378000</v>
      </c>
      <c r="K34" s="301" t="s">
        <v>32</v>
      </c>
      <c r="L34" s="355" t="s">
        <v>165</v>
      </c>
      <c r="M34" s="355" t="s">
        <v>118</v>
      </c>
      <c r="N34" s="301" t="s">
        <v>145</v>
      </c>
      <c r="O34" s="358" t="s">
        <v>118</v>
      </c>
      <c r="P34" s="360" t="s">
        <v>79</v>
      </c>
      <c r="Q34" s="354" t="s">
        <v>118</v>
      </c>
      <c r="R34" s="354" t="s">
        <v>118</v>
      </c>
      <c r="S34" s="354" t="s">
        <v>118</v>
      </c>
      <c r="T34" s="354" t="s">
        <v>118</v>
      </c>
      <c r="U34" s="354" t="s">
        <v>118</v>
      </c>
      <c r="V34" s="354" t="s">
        <v>118</v>
      </c>
      <c r="W34" s="39"/>
      <c r="X34" s="354" t="s">
        <v>118</v>
      </c>
      <c r="Y34" s="354" t="s">
        <v>118</v>
      </c>
      <c r="Z34" s="354" t="s">
        <v>118</v>
      </c>
      <c r="AA34" s="354" t="s">
        <v>118</v>
      </c>
      <c r="AB34" s="354" t="s">
        <v>118</v>
      </c>
      <c r="AC34" s="87"/>
      <c r="AD34" s="354" t="s">
        <v>252</v>
      </c>
      <c r="AE34" s="354" t="s">
        <v>213</v>
      </c>
      <c r="AF34" s="354" t="s">
        <v>253</v>
      </c>
      <c r="AG34" s="354" t="s">
        <v>214</v>
      </c>
      <c r="AH34" s="354" t="s">
        <v>254</v>
      </c>
      <c r="AI34" s="464"/>
    </row>
    <row r="35" spans="2:35" ht="16.5" customHeight="1" thickBot="1" x14ac:dyDescent="0.25">
      <c r="B35" s="364"/>
      <c r="C35" s="365"/>
      <c r="D35" s="366"/>
      <c r="E35" s="366"/>
      <c r="F35" s="366"/>
      <c r="G35" s="71"/>
      <c r="H35" s="364"/>
      <c r="I35" s="364"/>
      <c r="J35" s="367"/>
      <c r="K35" s="364"/>
      <c r="L35" s="368"/>
      <c r="M35" s="364"/>
      <c r="N35" s="364"/>
      <c r="O35" s="366"/>
      <c r="P35" s="364"/>
      <c r="Q35" s="369"/>
      <c r="R35" s="369"/>
      <c r="S35" s="369"/>
      <c r="T35" s="369"/>
      <c r="U35" s="366"/>
      <c r="V35" s="366"/>
      <c r="W35" s="366"/>
      <c r="X35" s="366"/>
      <c r="Y35" s="366"/>
      <c r="Z35" s="366"/>
      <c r="AA35" s="364"/>
      <c r="AB35" s="366"/>
      <c r="AC35" s="367"/>
      <c r="AD35" s="364"/>
      <c r="AE35" s="366"/>
      <c r="AF35" s="366"/>
      <c r="AG35" s="366"/>
      <c r="AH35" s="366"/>
      <c r="AI35" s="366"/>
    </row>
    <row r="36" spans="2:35" ht="19.5" customHeight="1" thickTop="1" x14ac:dyDescent="0.2">
      <c r="B36" s="399" t="s">
        <v>166</v>
      </c>
      <c r="C36" s="465" t="s">
        <v>167</v>
      </c>
      <c r="D36" s="362">
        <v>42211</v>
      </c>
      <c r="E36" s="362" t="s">
        <v>118</v>
      </c>
      <c r="F36" s="363" t="s">
        <v>118</v>
      </c>
      <c r="G36" s="69">
        <v>1</v>
      </c>
      <c r="H36" s="355"/>
      <c r="I36" s="205" t="s">
        <v>118</v>
      </c>
      <c r="J36" s="370">
        <v>100000</v>
      </c>
      <c r="K36" s="357" t="s">
        <v>31</v>
      </c>
      <c r="L36" s="355" t="s">
        <v>165</v>
      </c>
      <c r="M36" s="355" t="s">
        <v>118</v>
      </c>
      <c r="N36" s="301" t="s">
        <v>145</v>
      </c>
      <c r="O36" s="358" t="s">
        <v>118</v>
      </c>
      <c r="P36" s="359" t="s">
        <v>77</v>
      </c>
      <c r="Q36" s="354" t="s">
        <v>118</v>
      </c>
      <c r="R36" s="354" t="s">
        <v>118</v>
      </c>
      <c r="S36" s="354" t="s">
        <v>118</v>
      </c>
      <c r="T36" s="354" t="s">
        <v>118</v>
      </c>
      <c r="U36" s="354" t="s">
        <v>118</v>
      </c>
      <c r="V36" s="354" t="s">
        <v>118</v>
      </c>
      <c r="W36" s="354">
        <v>42215</v>
      </c>
      <c r="X36" s="354" t="s">
        <v>118</v>
      </c>
      <c r="Y36" s="354" t="s">
        <v>118</v>
      </c>
      <c r="Z36" s="354" t="s">
        <v>118</v>
      </c>
      <c r="AA36" s="354" t="s">
        <v>118</v>
      </c>
      <c r="AB36" s="354" t="s">
        <v>118</v>
      </c>
      <c r="AC36" s="212">
        <v>100</v>
      </c>
      <c r="AD36" s="213">
        <v>42225</v>
      </c>
      <c r="AE36" s="205">
        <v>42227</v>
      </c>
      <c r="AF36" s="205">
        <f>AE36+7</f>
        <v>42234</v>
      </c>
      <c r="AG36" s="205">
        <f>AE36+7</f>
        <v>42234</v>
      </c>
      <c r="AH36" s="205">
        <f>AG36+75</f>
        <v>42309</v>
      </c>
      <c r="AI36" s="333"/>
    </row>
    <row r="37" spans="2:35" ht="30" customHeight="1" x14ac:dyDescent="0.2">
      <c r="B37" s="410"/>
      <c r="C37" s="466"/>
      <c r="D37" s="362" t="s">
        <v>76</v>
      </c>
      <c r="E37" s="354" t="s">
        <v>118</v>
      </c>
      <c r="F37" s="354" t="s">
        <v>118</v>
      </c>
      <c r="G37" s="69">
        <v>1</v>
      </c>
      <c r="H37" s="355"/>
      <c r="I37" s="205" t="str">
        <f>F37</f>
        <v>NA</v>
      </c>
      <c r="J37" s="370">
        <v>240000</v>
      </c>
      <c r="K37" s="357" t="s">
        <v>31</v>
      </c>
      <c r="L37" s="355" t="s">
        <v>165</v>
      </c>
      <c r="M37" s="355" t="s">
        <v>118</v>
      </c>
      <c r="N37" s="301" t="s">
        <v>145</v>
      </c>
      <c r="O37" s="358" t="s">
        <v>118</v>
      </c>
      <c r="P37" s="360" t="s">
        <v>78</v>
      </c>
      <c r="Q37" s="354" t="s">
        <v>118</v>
      </c>
      <c r="R37" s="354" t="s">
        <v>118</v>
      </c>
      <c r="S37" s="354" t="s">
        <v>118</v>
      </c>
      <c r="T37" s="354" t="s">
        <v>118</v>
      </c>
      <c r="U37" s="354" t="s">
        <v>118</v>
      </c>
      <c r="V37" s="354" t="s">
        <v>118</v>
      </c>
      <c r="W37" s="39"/>
      <c r="X37" s="354" t="s">
        <v>118</v>
      </c>
      <c r="Y37" s="354" t="s">
        <v>118</v>
      </c>
      <c r="Z37" s="354" t="s">
        <v>118</v>
      </c>
      <c r="AA37" s="354" t="s">
        <v>118</v>
      </c>
      <c r="AB37" s="354" t="s">
        <v>118</v>
      </c>
      <c r="AC37" s="87">
        <v>240</v>
      </c>
      <c r="AD37" s="354" t="s">
        <v>252</v>
      </c>
      <c r="AE37" s="39" t="s">
        <v>256</v>
      </c>
      <c r="AF37" s="39" t="s">
        <v>257</v>
      </c>
      <c r="AG37" s="39" t="s">
        <v>258</v>
      </c>
      <c r="AH37" s="39" t="s">
        <v>254</v>
      </c>
      <c r="AI37" s="39"/>
    </row>
    <row r="38" spans="2:35" ht="31.5" customHeight="1" x14ac:dyDescent="0.2">
      <c r="B38" s="410"/>
      <c r="C38" s="466"/>
      <c r="D38" s="362" t="s">
        <v>76</v>
      </c>
      <c r="E38" s="354" t="s">
        <v>118</v>
      </c>
      <c r="F38" s="354" t="s">
        <v>118</v>
      </c>
      <c r="G38" s="69">
        <v>1</v>
      </c>
      <c r="H38" s="355"/>
      <c r="I38" s="205" t="str">
        <f>F38</f>
        <v>NA</v>
      </c>
      <c r="J38" s="371">
        <v>240000</v>
      </c>
      <c r="K38" s="357" t="s">
        <v>31</v>
      </c>
      <c r="L38" s="355" t="s">
        <v>165</v>
      </c>
      <c r="M38" s="355" t="s">
        <v>118</v>
      </c>
      <c r="N38" s="301" t="s">
        <v>145</v>
      </c>
      <c r="O38" s="358" t="s">
        <v>118</v>
      </c>
      <c r="P38" s="360" t="s">
        <v>79</v>
      </c>
      <c r="Q38" s="354" t="s">
        <v>118</v>
      </c>
      <c r="R38" s="354" t="s">
        <v>118</v>
      </c>
      <c r="S38" s="354" t="s">
        <v>118</v>
      </c>
      <c r="T38" s="354" t="s">
        <v>118</v>
      </c>
      <c r="U38" s="354" t="s">
        <v>118</v>
      </c>
      <c r="V38" s="354" t="s">
        <v>118</v>
      </c>
      <c r="W38" s="372"/>
      <c r="X38" s="354" t="s">
        <v>118</v>
      </c>
      <c r="Y38" s="354" t="s">
        <v>118</v>
      </c>
      <c r="Z38" s="354" t="s">
        <v>118</v>
      </c>
      <c r="AA38" s="354" t="s">
        <v>118</v>
      </c>
      <c r="AB38" s="354" t="s">
        <v>118</v>
      </c>
      <c r="AC38" s="373"/>
      <c r="AD38" s="354" t="s">
        <v>252</v>
      </c>
      <c r="AE38" s="39" t="s">
        <v>256</v>
      </c>
      <c r="AF38" s="39" t="s">
        <v>257</v>
      </c>
      <c r="AG38" s="39" t="s">
        <v>258</v>
      </c>
      <c r="AH38" s="39" t="s">
        <v>254</v>
      </c>
      <c r="AI38" s="39"/>
    </row>
    <row r="39" spans="2:35" ht="19.5" customHeight="1" thickBot="1" x14ac:dyDescent="0.25">
      <c r="B39" s="364"/>
      <c r="C39" s="364"/>
      <c r="D39" s="366"/>
      <c r="E39" s="366"/>
      <c r="F39" s="366"/>
      <c r="G39" s="71"/>
      <c r="H39" s="364"/>
      <c r="I39" s="364"/>
      <c r="J39" s="367"/>
      <c r="K39" s="364"/>
      <c r="L39" s="368"/>
      <c r="M39" s="364"/>
      <c r="N39" s="364"/>
      <c r="O39" s="366"/>
      <c r="P39" s="364"/>
      <c r="Q39" s="369"/>
      <c r="R39" s="369"/>
      <c r="S39" s="369"/>
      <c r="T39" s="369"/>
      <c r="U39" s="366"/>
      <c r="V39" s="366"/>
      <c r="W39" s="366"/>
      <c r="X39" s="366"/>
      <c r="Y39" s="366"/>
      <c r="Z39" s="366"/>
      <c r="AA39" s="364"/>
      <c r="AB39" s="366"/>
      <c r="AC39" s="367"/>
      <c r="AD39" s="364"/>
      <c r="AE39" s="366"/>
      <c r="AF39" s="366"/>
      <c r="AG39" s="366"/>
      <c r="AH39" s="366"/>
      <c r="AI39" s="366"/>
    </row>
    <row r="40" spans="2:35" ht="32.25" customHeight="1" thickTop="1" x14ac:dyDescent="0.2">
      <c r="B40" s="374"/>
      <c r="C40" s="375"/>
      <c r="D40" s="375"/>
      <c r="E40" s="375"/>
      <c r="F40" s="375"/>
      <c r="G40" s="375"/>
      <c r="H40" s="375"/>
      <c r="I40" s="375"/>
      <c r="J40" s="376">
        <f>J32+J36</f>
        <v>850000</v>
      </c>
      <c r="K40" s="375"/>
      <c r="L40" s="375"/>
      <c r="M40" s="375"/>
      <c r="N40" s="375"/>
      <c r="O40" s="375"/>
      <c r="P40" s="377"/>
      <c r="Q40" s="378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9"/>
    </row>
    <row r="41" spans="2:35" ht="47.25" x14ac:dyDescent="0.2">
      <c r="B41" s="380"/>
      <c r="C41" s="380"/>
      <c r="D41" s="380"/>
      <c r="E41" s="380"/>
      <c r="F41" s="380"/>
      <c r="G41" s="380"/>
      <c r="H41" s="380"/>
      <c r="I41" s="380"/>
      <c r="J41" s="381">
        <f>J37+J34</f>
        <v>618000</v>
      </c>
      <c r="K41" s="380"/>
      <c r="L41" s="380"/>
      <c r="M41" s="380"/>
      <c r="N41" s="380"/>
      <c r="O41" s="380"/>
      <c r="P41" s="360"/>
      <c r="Q41" s="382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3" t="s">
        <v>260</v>
      </c>
    </row>
    <row r="42" spans="2:35" x14ac:dyDescent="0.2">
      <c r="B42" s="336"/>
    </row>
    <row r="43" spans="2:35" x14ac:dyDescent="0.2">
      <c r="B43" s="384" t="s">
        <v>82</v>
      </c>
      <c r="V43" s="351"/>
    </row>
    <row r="44" spans="2:35" x14ac:dyDescent="0.2">
      <c r="B44" s="385" t="s">
        <v>83</v>
      </c>
    </row>
    <row r="45" spans="2:35" x14ac:dyDescent="0.2">
      <c r="B45" s="386" t="s">
        <v>84</v>
      </c>
    </row>
    <row r="46" spans="2:35" x14ac:dyDescent="0.2">
      <c r="B46" s="386" t="s">
        <v>85</v>
      </c>
      <c r="I46" s="15" t="s">
        <v>81</v>
      </c>
    </row>
  </sheetData>
  <protectedRanges>
    <protectedRange password="CA9C" sqref="B15" name="Range2_1"/>
  </protectedRanges>
  <mergeCells count="19">
    <mergeCell ref="AI32:AI34"/>
    <mergeCell ref="B36:B38"/>
    <mergeCell ref="C36:C38"/>
    <mergeCell ref="U30:V30"/>
    <mergeCell ref="W30:X30"/>
    <mergeCell ref="Y30:Z30"/>
    <mergeCell ref="AA30:AF30"/>
    <mergeCell ref="B32:B34"/>
    <mergeCell ref="C32:C34"/>
    <mergeCell ref="B30:C30"/>
    <mergeCell ref="D30:O30"/>
    <mergeCell ref="Q30:R30"/>
    <mergeCell ref="AG30:AH30"/>
    <mergeCell ref="D2:F2"/>
    <mergeCell ref="L2:R2"/>
    <mergeCell ref="L3:R3"/>
    <mergeCell ref="D20:F20"/>
    <mergeCell ref="L21:R21"/>
    <mergeCell ref="S30:T30"/>
  </mergeCells>
  <dataValidations count="6">
    <dataValidation type="list" allowBlank="1" showInputMessage="1" showErrorMessage="1" errorTitle="Select an entry" error="Select an entry from the dropdown list." promptTitle="Select fromt the dropdown" sqref="M40:M41">
      <formula1>"Domestic, Regional"</formula1>
    </dataValidation>
    <dataValidation type="list" allowBlank="1" showInputMessage="1" showErrorMessage="1" errorTitle="Error in selection" error="Please select from the dropdown list" promptTitle="Procurement Method" prompt="Please select from the dropdown list." sqref="K36:K38 K32:K34 K40:K41 B23:B28">
      <formula1>"International Competitive Bidding (ICB),Limited International Bidding (LIB), National Competitive Bidding (NCB),Shopping, Direct Contracting,Force Account,Procurement from specialized agencies, Procurement Agents,Inspection Agents,Community Participation "</formula1>
    </dataValidation>
    <dataValidation type="list" allowBlank="1" showInputMessage="1" showErrorMessage="1" prompt="Select X if it is Pre-qualification, else leave Blank for Post-qualification." sqref="L35 L39:L41">
      <formula1>"X"</formula1>
    </dataValidation>
    <dataValidation type="list" allowBlank="1" showInputMessage="1" showErrorMessage="1" errorTitle="Please select from the dropdown" error="Please select from the dropdown" sqref="N32:N41">
      <formula1>"Prior, Post"</formula1>
    </dataValidation>
    <dataValidation type="list" allowBlank="1" showInputMessage="1" showErrorMessage="1" errorTitle="Select an entry" error="Select an entry from the dropdown list." promptTitle="Select fromt the dropdown" sqref="M32:M34 M36:M38">
      <formula1>"Domestic, Regional, NA"</formula1>
    </dataValidation>
    <dataValidation type="list" allowBlank="1" showInputMessage="1" showErrorMessage="1" prompt="Select X if it is Pre-qualification, else leave Blank for Post-qualification." sqref="L32:L34 L36:L38">
      <formula1>"Post Qualification, Pre Qualification"</formula1>
    </dataValidation>
  </dataValidations>
  <pageMargins left="0.7" right="0.7" top="0.75" bottom="0.75" header="0.3" footer="0.3"/>
  <pageSetup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topLeftCell="A7" workbookViewId="0">
      <selection activeCell="D19" sqref="D19"/>
    </sheetView>
  </sheetViews>
  <sheetFormatPr baseColWidth="10" defaultColWidth="9.140625" defaultRowHeight="12.75" x14ac:dyDescent="0.2"/>
  <cols>
    <col min="1" max="1" width="3.140625" customWidth="1"/>
    <col min="2" max="2" width="39.85546875" customWidth="1"/>
    <col min="3" max="3" width="18" customWidth="1"/>
    <col min="4" max="4" width="10.7109375" customWidth="1"/>
  </cols>
  <sheetData>
    <row r="2" spans="1:8" ht="18.75" x14ac:dyDescent="0.3">
      <c r="F2" s="413" t="s">
        <v>0</v>
      </c>
      <c r="G2" s="413"/>
      <c r="H2" s="413"/>
    </row>
    <row r="3" spans="1:8" ht="19.5" x14ac:dyDescent="0.35">
      <c r="A3" s="5" t="s">
        <v>1</v>
      </c>
      <c r="B3" s="60" t="s">
        <v>2</v>
      </c>
      <c r="C3" s="24" t="s">
        <v>168</v>
      </c>
      <c r="D3" s="24"/>
      <c r="E3" s="24"/>
    </row>
    <row r="4" spans="1:8" ht="15.75" x14ac:dyDescent="0.25">
      <c r="B4" s="51" t="s">
        <v>86</v>
      </c>
      <c r="C4" s="52" t="s">
        <v>169</v>
      </c>
      <c r="D4" s="52"/>
      <c r="E4" s="52"/>
      <c r="F4" s="52"/>
      <c r="G4" s="52"/>
      <c r="H4" s="52"/>
    </row>
    <row r="5" spans="1:8" ht="15.75" x14ac:dyDescent="0.25">
      <c r="B5" s="51" t="s">
        <v>4</v>
      </c>
      <c r="C5" s="53" t="s">
        <v>170</v>
      </c>
      <c r="D5" s="53"/>
      <c r="E5" s="53"/>
      <c r="F5" s="53"/>
      <c r="G5" s="53"/>
      <c r="H5" s="53"/>
    </row>
    <row r="6" spans="1:8" ht="15.75" x14ac:dyDescent="0.25">
      <c r="B6" s="51" t="s">
        <v>5</v>
      </c>
      <c r="C6" s="53"/>
      <c r="D6" s="53"/>
      <c r="E6" s="53"/>
      <c r="F6" s="53"/>
      <c r="G6" s="53"/>
      <c r="H6" s="53"/>
    </row>
    <row r="7" spans="1:8" ht="15.75" x14ac:dyDescent="0.25">
      <c r="B7" s="46" t="s">
        <v>171</v>
      </c>
      <c r="C7" s="53" t="s">
        <v>172</v>
      </c>
      <c r="D7" s="53"/>
      <c r="E7" s="53"/>
      <c r="F7" s="53"/>
      <c r="G7" s="53"/>
      <c r="H7" s="53"/>
    </row>
    <row r="8" spans="1:8" ht="15.75" x14ac:dyDescent="0.25">
      <c r="B8" s="46" t="s">
        <v>7</v>
      </c>
      <c r="C8" s="53" t="s">
        <v>172</v>
      </c>
      <c r="D8" s="53"/>
      <c r="E8" s="53"/>
      <c r="F8" s="53"/>
      <c r="G8" s="53"/>
      <c r="H8" s="53"/>
    </row>
    <row r="9" spans="1:8" ht="15.75" x14ac:dyDescent="0.25">
      <c r="B9" s="46" t="s">
        <v>8</v>
      </c>
      <c r="C9" s="53" t="s">
        <v>172</v>
      </c>
      <c r="D9" s="53"/>
      <c r="E9" s="53"/>
      <c r="F9" s="53"/>
      <c r="G9" s="53"/>
      <c r="H9" s="53"/>
    </row>
    <row r="10" spans="1:8" ht="15.75" x14ac:dyDescent="0.25">
      <c r="B10" s="46" t="s">
        <v>9</v>
      </c>
      <c r="C10" s="471" t="s">
        <v>172</v>
      </c>
      <c r="D10" s="471"/>
      <c r="E10" s="471"/>
      <c r="F10" s="471"/>
      <c r="G10" s="471"/>
      <c r="H10" s="471"/>
    </row>
    <row r="11" spans="1:8" ht="15.75" x14ac:dyDescent="0.25">
      <c r="B11" s="46" t="s">
        <v>173</v>
      </c>
      <c r="C11" s="61"/>
      <c r="D11" s="61"/>
      <c r="E11" s="61"/>
      <c r="F11" s="61"/>
      <c r="G11" s="61"/>
      <c r="H11" s="61"/>
    </row>
    <row r="12" spans="1:8" ht="15.75" x14ac:dyDescent="0.25">
      <c r="C12" s="22"/>
      <c r="D12" s="22"/>
      <c r="E12" s="22"/>
      <c r="F12" s="22"/>
      <c r="G12" s="22"/>
      <c r="H12" s="22"/>
    </row>
    <row r="13" spans="1:8" ht="15.75" x14ac:dyDescent="0.25">
      <c r="B13" s="12" t="s">
        <v>15</v>
      </c>
      <c r="C13" s="12" t="s">
        <v>16</v>
      </c>
      <c r="D13" s="12"/>
      <c r="E13" s="12"/>
      <c r="F13" s="22"/>
      <c r="G13" s="22"/>
      <c r="H13" s="22"/>
    </row>
    <row r="14" spans="1:8" ht="15.75" x14ac:dyDescent="0.25">
      <c r="B14" s="46"/>
      <c r="C14" s="12" t="s">
        <v>17</v>
      </c>
      <c r="D14" s="12"/>
      <c r="E14" s="12"/>
      <c r="F14" s="22"/>
      <c r="G14" s="22"/>
      <c r="H14" s="22"/>
    </row>
    <row r="15" spans="1:8" ht="15.75" x14ac:dyDescent="0.25">
      <c r="B15" s="46"/>
      <c r="C15" s="22"/>
      <c r="D15" s="22"/>
      <c r="E15" s="22"/>
      <c r="F15" s="22"/>
      <c r="G15" s="22"/>
      <c r="H15" s="22"/>
    </row>
    <row r="16" spans="1:8" ht="18.75" x14ac:dyDescent="0.3">
      <c r="B16" s="46"/>
      <c r="C16" s="22"/>
      <c r="D16" s="22"/>
      <c r="E16" s="22"/>
      <c r="F16" s="414" t="s">
        <v>18</v>
      </c>
      <c r="G16" s="414"/>
      <c r="H16" s="414"/>
    </row>
    <row r="17" spans="1:12" ht="19.5" x14ac:dyDescent="0.35">
      <c r="A17" s="5" t="s">
        <v>19</v>
      </c>
      <c r="B17" s="57" t="s">
        <v>174</v>
      </c>
    </row>
    <row r="18" spans="1:12" ht="51" customHeight="1" x14ac:dyDescent="0.2">
      <c r="B18" s="66" t="s">
        <v>21</v>
      </c>
      <c r="C18" s="64" t="s">
        <v>175</v>
      </c>
      <c r="D18" s="64" t="s">
        <v>176</v>
      </c>
      <c r="E18" s="469" t="s">
        <v>91</v>
      </c>
      <c r="F18" s="470"/>
    </row>
    <row r="19" spans="1:12" ht="15.75" x14ac:dyDescent="0.25">
      <c r="B19" s="18" t="s">
        <v>177</v>
      </c>
      <c r="C19" s="18" t="s">
        <v>178</v>
      </c>
      <c r="D19" s="55"/>
      <c r="E19" s="63"/>
      <c r="F19" s="62"/>
    </row>
    <row r="20" spans="1:12" ht="15.75" x14ac:dyDescent="0.25">
      <c r="B20" s="18" t="s">
        <v>179</v>
      </c>
      <c r="C20" s="18" t="s">
        <v>180</v>
      </c>
      <c r="D20" s="55"/>
      <c r="E20" s="65"/>
      <c r="F20" s="62"/>
    </row>
    <row r="21" spans="1:12" ht="15.75" x14ac:dyDescent="0.25">
      <c r="B21" s="18" t="s">
        <v>181</v>
      </c>
      <c r="C21" s="55"/>
      <c r="D21" s="55"/>
      <c r="E21" s="65"/>
      <c r="F21" s="62"/>
    </row>
    <row r="22" spans="1:12" ht="15.75" x14ac:dyDescent="0.25">
      <c r="B22" s="18" t="s">
        <v>182</v>
      </c>
      <c r="C22" s="55"/>
      <c r="D22" s="55"/>
      <c r="E22" s="65"/>
      <c r="F22" s="62"/>
    </row>
    <row r="23" spans="1:12" ht="15.75" x14ac:dyDescent="0.25">
      <c r="B23" s="18" t="s">
        <v>183</v>
      </c>
      <c r="C23" s="55"/>
      <c r="D23" s="55"/>
      <c r="E23" s="65"/>
      <c r="F23" s="62"/>
    </row>
    <row r="24" spans="1:12" ht="15.75" x14ac:dyDescent="0.25">
      <c r="B24" s="56" t="s">
        <v>184</v>
      </c>
      <c r="C24" s="58"/>
      <c r="D24" s="58"/>
      <c r="E24" s="63"/>
      <c r="F24" s="62"/>
    </row>
    <row r="25" spans="1:12" ht="15.75" x14ac:dyDescent="0.25">
      <c r="B25" s="21"/>
      <c r="C25" s="16"/>
      <c r="D25" s="16"/>
      <c r="E25" s="16"/>
    </row>
    <row r="26" spans="1:12" ht="84" customHeight="1" x14ac:dyDescent="0.2">
      <c r="A26" s="6" t="s">
        <v>34</v>
      </c>
      <c r="B26" s="67" t="s">
        <v>185</v>
      </c>
      <c r="C26" s="396" t="s">
        <v>36</v>
      </c>
      <c r="D26" s="397"/>
      <c r="E26" s="397"/>
      <c r="F26" s="397"/>
      <c r="G26" s="397"/>
      <c r="H26" s="397"/>
      <c r="I26" s="397"/>
      <c r="J26" s="397"/>
      <c r="K26" s="397"/>
      <c r="L26" s="398"/>
    </row>
    <row r="27" spans="1:12" ht="63.75" customHeight="1" thickBot="1" x14ac:dyDescent="0.25">
      <c r="A27" s="6"/>
      <c r="B27" s="47" t="s">
        <v>186</v>
      </c>
      <c r="C27" s="48" t="s">
        <v>49</v>
      </c>
      <c r="D27" s="49" t="s">
        <v>187</v>
      </c>
      <c r="E27" s="49" t="s">
        <v>188</v>
      </c>
      <c r="F27" s="49" t="s">
        <v>21</v>
      </c>
      <c r="G27" s="49" t="s">
        <v>189</v>
      </c>
      <c r="H27" s="49" t="s">
        <v>54</v>
      </c>
      <c r="I27" s="49" t="s">
        <v>55</v>
      </c>
      <c r="J27" s="48" t="s">
        <v>190</v>
      </c>
      <c r="K27" s="49" t="s">
        <v>11</v>
      </c>
      <c r="L27" s="49" t="s">
        <v>43</v>
      </c>
    </row>
    <row r="28" spans="1:12" ht="13.5" thickTop="1" x14ac:dyDescent="0.2">
      <c r="B28" s="467"/>
      <c r="C28" s="472"/>
      <c r="D28" s="472"/>
      <c r="E28" s="472"/>
      <c r="F28" s="472"/>
      <c r="G28" s="472"/>
      <c r="H28" s="472"/>
      <c r="I28" s="472"/>
      <c r="J28" s="472"/>
      <c r="K28" s="472"/>
      <c r="L28" s="472"/>
    </row>
    <row r="29" spans="1:12" x14ac:dyDescent="0.2">
      <c r="B29" s="390"/>
      <c r="C29" s="473"/>
      <c r="D29" s="473"/>
      <c r="E29" s="473"/>
      <c r="F29" s="473"/>
      <c r="G29" s="473"/>
      <c r="H29" s="473"/>
      <c r="I29" s="473"/>
      <c r="J29" s="473"/>
      <c r="K29" s="473"/>
      <c r="L29" s="473"/>
    </row>
    <row r="30" spans="1:12" x14ac:dyDescent="0.2">
      <c r="B30" s="468"/>
      <c r="C30" s="474"/>
      <c r="D30" s="474"/>
      <c r="E30" s="474"/>
      <c r="F30" s="474"/>
      <c r="G30" s="474"/>
      <c r="H30" s="474"/>
      <c r="I30" s="474"/>
      <c r="J30" s="474"/>
      <c r="K30" s="474"/>
      <c r="L30" s="474"/>
    </row>
    <row r="31" spans="1:12" ht="15.75" x14ac:dyDescent="0.25">
      <c r="B31" s="3"/>
      <c r="C31" s="3"/>
      <c r="D31" s="3"/>
      <c r="E31" s="50"/>
      <c r="F31" s="3"/>
      <c r="G31" s="3"/>
      <c r="H31" s="3"/>
      <c r="I31" s="3"/>
      <c r="J31" s="3"/>
      <c r="K31" s="3"/>
      <c r="L31" s="3"/>
    </row>
    <row r="32" spans="1:12" x14ac:dyDescent="0.2">
      <c r="B32" s="389"/>
      <c r="C32" s="476"/>
      <c r="D32" s="476"/>
      <c r="E32" s="476"/>
      <c r="F32" s="476"/>
      <c r="G32" s="476"/>
      <c r="H32" s="476"/>
      <c r="I32" s="476"/>
      <c r="J32" s="476"/>
      <c r="K32" s="476"/>
      <c r="L32" s="476"/>
    </row>
    <row r="33" spans="2:12" x14ac:dyDescent="0.2">
      <c r="B33" s="390"/>
      <c r="C33" s="473"/>
      <c r="D33" s="473"/>
      <c r="E33" s="473"/>
      <c r="F33" s="473"/>
      <c r="G33" s="473"/>
      <c r="H33" s="473"/>
      <c r="I33" s="473"/>
      <c r="J33" s="473"/>
      <c r="K33" s="473"/>
      <c r="L33" s="473"/>
    </row>
    <row r="34" spans="2:12" x14ac:dyDescent="0.2">
      <c r="B34" s="391"/>
      <c r="C34" s="474"/>
      <c r="D34" s="474"/>
      <c r="E34" s="474"/>
      <c r="F34" s="474"/>
      <c r="G34" s="474"/>
      <c r="H34" s="474"/>
      <c r="I34" s="474"/>
      <c r="J34" s="474"/>
      <c r="K34" s="474"/>
      <c r="L34" s="474"/>
    </row>
    <row r="35" spans="2:12" ht="15.75" x14ac:dyDescent="0.25">
      <c r="B35" s="3"/>
      <c r="C35" s="3"/>
      <c r="D35" s="3"/>
      <c r="E35" s="50"/>
      <c r="F35" s="3"/>
      <c r="G35" s="3"/>
      <c r="H35" s="3"/>
      <c r="I35" s="3"/>
      <c r="J35" s="3"/>
      <c r="K35" s="3"/>
      <c r="L35" s="3"/>
    </row>
    <row r="36" spans="2:12" x14ac:dyDescent="0.2">
      <c r="B36" s="389"/>
      <c r="C36" s="476"/>
      <c r="D36" s="476"/>
      <c r="E36" s="476"/>
      <c r="F36" s="476"/>
      <c r="G36" s="476"/>
      <c r="H36" s="476"/>
      <c r="I36" s="476"/>
      <c r="J36" s="476"/>
      <c r="K36" s="476"/>
      <c r="L36" s="476"/>
    </row>
    <row r="37" spans="2:12" x14ac:dyDescent="0.2">
      <c r="B37" s="390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2" x14ac:dyDescent="0.2">
      <c r="B38" s="391"/>
      <c r="C38" s="474"/>
      <c r="D38" s="474"/>
      <c r="E38" s="474"/>
      <c r="F38" s="474"/>
      <c r="G38" s="474"/>
      <c r="H38" s="474"/>
      <c r="I38" s="474"/>
      <c r="J38" s="474"/>
      <c r="K38" s="474"/>
      <c r="L38" s="474"/>
    </row>
    <row r="39" spans="2:12" ht="15.75" x14ac:dyDescent="0.25">
      <c r="B39" s="3"/>
      <c r="C39" s="3"/>
      <c r="D39" s="3"/>
      <c r="E39" s="50"/>
      <c r="F39" s="3"/>
      <c r="G39" s="3"/>
      <c r="H39" s="3"/>
      <c r="I39" s="3"/>
      <c r="J39" s="3"/>
      <c r="K39" s="3"/>
      <c r="L39" s="3"/>
    </row>
    <row r="40" spans="2:12" x14ac:dyDescent="0.2">
      <c r="B40" s="389"/>
      <c r="C40" s="476"/>
      <c r="D40" s="476"/>
      <c r="E40" s="476"/>
      <c r="F40" s="476"/>
      <c r="G40" s="476"/>
      <c r="H40" s="476"/>
      <c r="I40" s="476"/>
      <c r="J40" s="476"/>
      <c r="K40" s="476"/>
      <c r="L40" s="476"/>
    </row>
    <row r="41" spans="2:12" x14ac:dyDescent="0.2">
      <c r="B41" s="390"/>
      <c r="C41" s="473"/>
      <c r="D41" s="473"/>
      <c r="E41" s="473"/>
      <c r="F41" s="473"/>
      <c r="G41" s="473"/>
      <c r="H41" s="473"/>
      <c r="I41" s="473"/>
      <c r="J41" s="473"/>
      <c r="K41" s="473"/>
      <c r="L41" s="473"/>
    </row>
    <row r="42" spans="2:12" x14ac:dyDescent="0.2">
      <c r="B42" s="391"/>
      <c r="C42" s="474"/>
      <c r="D42" s="474"/>
      <c r="E42" s="474"/>
      <c r="F42" s="474"/>
      <c r="G42" s="474"/>
      <c r="H42" s="474"/>
      <c r="I42" s="474"/>
      <c r="J42" s="474"/>
      <c r="K42" s="474"/>
      <c r="L42" s="474"/>
    </row>
    <row r="43" spans="2:12" ht="15.75" x14ac:dyDescent="0.25">
      <c r="B43" s="3"/>
      <c r="C43" s="3"/>
      <c r="D43" s="3"/>
      <c r="E43" s="50"/>
      <c r="F43" s="3"/>
      <c r="G43" s="3"/>
      <c r="H43" s="3"/>
      <c r="I43" s="3"/>
      <c r="J43" s="3"/>
      <c r="K43" s="3"/>
      <c r="L43" s="3"/>
    </row>
    <row r="44" spans="2:12" x14ac:dyDescent="0.2">
      <c r="B44" s="389"/>
      <c r="C44" s="476"/>
      <c r="D44" s="476"/>
      <c r="E44" s="476"/>
      <c r="F44" s="476"/>
      <c r="G44" s="476"/>
      <c r="H44" s="476"/>
      <c r="I44" s="476"/>
      <c r="J44" s="476"/>
      <c r="K44" s="476"/>
      <c r="L44" s="476"/>
    </row>
    <row r="45" spans="2:12" x14ac:dyDescent="0.2">
      <c r="B45" s="390"/>
      <c r="C45" s="473"/>
      <c r="D45" s="473"/>
      <c r="E45" s="473"/>
      <c r="F45" s="473"/>
      <c r="G45" s="473"/>
      <c r="H45" s="473"/>
      <c r="I45" s="473"/>
      <c r="J45" s="473"/>
      <c r="K45" s="473"/>
      <c r="L45" s="473"/>
    </row>
    <row r="46" spans="2:12" x14ac:dyDescent="0.2">
      <c r="B46" s="391"/>
      <c r="C46" s="474"/>
      <c r="D46" s="474"/>
      <c r="E46" s="474"/>
      <c r="F46" s="474"/>
      <c r="G46" s="474"/>
      <c r="H46" s="474"/>
      <c r="I46" s="474"/>
      <c r="J46" s="474"/>
      <c r="K46" s="474"/>
      <c r="L46" s="474"/>
    </row>
    <row r="47" spans="2:12" ht="15.75" x14ac:dyDescent="0.25">
      <c r="B47" s="3"/>
      <c r="C47" s="3"/>
      <c r="D47" s="3"/>
      <c r="E47" s="50"/>
      <c r="F47" s="3"/>
      <c r="G47" s="3"/>
      <c r="H47" s="3"/>
      <c r="I47" s="3"/>
      <c r="J47" s="3"/>
      <c r="K47" s="3"/>
      <c r="L47" s="3"/>
    </row>
    <row r="48" spans="2:12" x14ac:dyDescent="0.2">
      <c r="B48" s="389"/>
      <c r="C48" s="476"/>
      <c r="D48" s="476"/>
      <c r="E48" s="476"/>
      <c r="F48" s="476"/>
      <c r="G48" s="476"/>
      <c r="H48" s="476"/>
      <c r="I48" s="476"/>
      <c r="J48" s="476"/>
      <c r="K48" s="476"/>
      <c r="L48" s="476"/>
    </row>
    <row r="49" spans="2:12" x14ac:dyDescent="0.2">
      <c r="B49" s="390"/>
      <c r="C49" s="473"/>
      <c r="D49" s="473"/>
      <c r="E49" s="473"/>
      <c r="F49" s="473"/>
      <c r="G49" s="473"/>
      <c r="H49" s="473"/>
      <c r="I49" s="473"/>
      <c r="J49" s="473"/>
      <c r="K49" s="473"/>
      <c r="L49" s="473"/>
    </row>
    <row r="50" spans="2:12" x14ac:dyDescent="0.2">
      <c r="B50" s="391"/>
      <c r="C50" s="474"/>
      <c r="D50" s="474"/>
      <c r="E50" s="474"/>
      <c r="F50" s="474"/>
      <c r="G50" s="474"/>
      <c r="H50" s="474"/>
      <c r="I50" s="474"/>
      <c r="J50" s="474"/>
      <c r="K50" s="474"/>
      <c r="L50" s="474"/>
    </row>
    <row r="51" spans="2:12" ht="15.75" x14ac:dyDescent="0.25">
      <c r="B51" s="3"/>
      <c r="C51" s="3"/>
      <c r="D51" s="3"/>
      <c r="E51" s="50"/>
      <c r="F51" s="3"/>
      <c r="G51" s="3"/>
      <c r="H51" s="3"/>
      <c r="I51" s="3"/>
      <c r="J51" s="3"/>
      <c r="K51" s="3"/>
      <c r="L51" s="3"/>
    </row>
    <row r="52" spans="2:12" x14ac:dyDescent="0.2">
      <c r="B52" s="389"/>
      <c r="C52" s="476"/>
      <c r="D52" s="476"/>
      <c r="E52" s="476"/>
      <c r="F52" s="476"/>
      <c r="G52" s="476"/>
      <c r="H52" s="476"/>
      <c r="I52" s="476"/>
      <c r="J52" s="476"/>
      <c r="K52" s="476"/>
      <c r="L52" s="476"/>
    </row>
    <row r="53" spans="2:12" x14ac:dyDescent="0.2">
      <c r="B53" s="390"/>
      <c r="C53" s="473"/>
      <c r="D53" s="473"/>
      <c r="E53" s="473"/>
      <c r="F53" s="473"/>
      <c r="G53" s="473"/>
      <c r="H53" s="473"/>
      <c r="I53" s="473"/>
      <c r="J53" s="473"/>
      <c r="K53" s="473"/>
      <c r="L53" s="473"/>
    </row>
    <row r="54" spans="2:12" x14ac:dyDescent="0.2">
      <c r="B54" s="391"/>
      <c r="C54" s="474"/>
      <c r="D54" s="474"/>
      <c r="E54" s="474"/>
      <c r="F54" s="474"/>
      <c r="G54" s="474"/>
      <c r="H54" s="474"/>
      <c r="I54" s="474"/>
      <c r="J54" s="474"/>
      <c r="K54" s="474"/>
      <c r="L54" s="474"/>
    </row>
    <row r="55" spans="2:12" ht="15.75" x14ac:dyDescent="0.25">
      <c r="B55" s="3"/>
      <c r="C55" s="3"/>
      <c r="D55" s="3"/>
      <c r="E55" s="50"/>
      <c r="F55" s="3"/>
      <c r="G55" s="3"/>
      <c r="H55" s="3"/>
      <c r="I55" s="3"/>
      <c r="J55" s="3"/>
      <c r="K55" s="3"/>
      <c r="L55" s="3"/>
    </row>
    <row r="56" spans="2:12" x14ac:dyDescent="0.2">
      <c r="B56" s="389"/>
      <c r="C56" s="476"/>
      <c r="D56" s="476"/>
      <c r="E56" s="476"/>
      <c r="F56" s="476"/>
      <c r="G56" s="476"/>
      <c r="H56" s="476"/>
      <c r="I56" s="476"/>
      <c r="J56" s="476"/>
      <c r="K56" s="476"/>
      <c r="L56" s="476"/>
    </row>
    <row r="57" spans="2:12" x14ac:dyDescent="0.2">
      <c r="B57" s="390"/>
      <c r="C57" s="473"/>
      <c r="D57" s="473"/>
      <c r="E57" s="473"/>
      <c r="F57" s="473"/>
      <c r="G57" s="473"/>
      <c r="H57" s="473"/>
      <c r="I57" s="473"/>
      <c r="J57" s="473"/>
      <c r="K57" s="473"/>
      <c r="L57" s="473"/>
    </row>
    <row r="58" spans="2:12" x14ac:dyDescent="0.2">
      <c r="B58" s="391"/>
      <c r="C58" s="474"/>
      <c r="D58" s="474"/>
      <c r="E58" s="474"/>
      <c r="F58" s="474"/>
      <c r="G58" s="474"/>
      <c r="H58" s="474"/>
      <c r="I58" s="474"/>
      <c r="J58" s="474"/>
      <c r="K58" s="474"/>
      <c r="L58" s="474"/>
    </row>
    <row r="59" spans="2:12" ht="15.75" x14ac:dyDescent="0.25">
      <c r="B59" s="3"/>
      <c r="C59" s="3"/>
      <c r="D59" s="3"/>
      <c r="E59" s="50"/>
      <c r="F59" s="3"/>
      <c r="G59" s="3"/>
      <c r="H59" s="3"/>
      <c r="I59" s="3"/>
      <c r="J59" s="3"/>
      <c r="K59" s="3"/>
      <c r="L59" s="3"/>
    </row>
    <row r="60" spans="2:12" x14ac:dyDescent="0.2">
      <c r="B60" s="389"/>
      <c r="C60" s="476"/>
      <c r="D60" s="476"/>
      <c r="E60" s="476"/>
      <c r="F60" s="476"/>
      <c r="G60" s="476"/>
      <c r="H60" s="476"/>
      <c r="I60" s="476"/>
      <c r="J60" s="476"/>
      <c r="K60" s="476"/>
      <c r="L60" s="476"/>
    </row>
    <row r="61" spans="2:12" x14ac:dyDescent="0.2">
      <c r="B61" s="390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2" x14ac:dyDescent="0.2">
      <c r="B62" s="391"/>
      <c r="C62" s="474"/>
      <c r="D62" s="474"/>
      <c r="E62" s="474"/>
      <c r="F62" s="474"/>
      <c r="G62" s="474"/>
      <c r="H62" s="474"/>
      <c r="I62" s="474"/>
      <c r="J62" s="474"/>
      <c r="K62" s="474"/>
      <c r="L62" s="474"/>
    </row>
    <row r="63" spans="2:12" ht="15.75" x14ac:dyDescent="0.25">
      <c r="B63" s="3"/>
      <c r="C63" s="3"/>
      <c r="D63" s="3"/>
      <c r="E63" s="50"/>
      <c r="F63" s="3"/>
      <c r="G63" s="3"/>
      <c r="H63" s="3"/>
      <c r="I63" s="3"/>
      <c r="J63" s="3"/>
      <c r="K63" s="3"/>
      <c r="L63" s="3"/>
    </row>
    <row r="64" spans="2:12" x14ac:dyDescent="0.2">
      <c r="B64" s="389"/>
      <c r="C64" s="476"/>
      <c r="D64" s="476"/>
      <c r="E64" s="476"/>
      <c r="F64" s="476"/>
      <c r="G64" s="476"/>
      <c r="H64" s="476"/>
      <c r="I64" s="476"/>
      <c r="J64" s="476"/>
      <c r="K64" s="476"/>
      <c r="L64" s="476"/>
    </row>
    <row r="65" spans="2:12" x14ac:dyDescent="0.2">
      <c r="B65" s="390"/>
      <c r="C65" s="473"/>
      <c r="D65" s="473"/>
      <c r="E65" s="473"/>
      <c r="F65" s="473"/>
      <c r="G65" s="473"/>
      <c r="H65" s="473"/>
      <c r="I65" s="473"/>
      <c r="J65" s="473"/>
      <c r="K65" s="473"/>
      <c r="L65" s="473"/>
    </row>
    <row r="66" spans="2:12" ht="13.5" thickBot="1" x14ac:dyDescent="0.25">
      <c r="B66" s="408"/>
      <c r="C66" s="477"/>
      <c r="D66" s="477"/>
      <c r="E66" s="477"/>
      <c r="F66" s="477"/>
      <c r="G66" s="477"/>
      <c r="H66" s="477"/>
      <c r="I66" s="477"/>
      <c r="J66" s="477"/>
      <c r="K66" s="477"/>
      <c r="L66" s="477"/>
    </row>
    <row r="67" spans="2:12" ht="13.5" thickTop="1" x14ac:dyDescent="0.2">
      <c r="B67" s="481" t="s">
        <v>191</v>
      </c>
      <c r="C67" s="478"/>
      <c r="D67" s="478"/>
      <c r="E67" s="484">
        <v>0</v>
      </c>
      <c r="F67" s="478"/>
      <c r="G67" s="478"/>
      <c r="H67" s="478"/>
      <c r="I67" s="478"/>
      <c r="J67" s="478"/>
      <c r="K67" s="478"/>
      <c r="L67" s="478"/>
    </row>
    <row r="68" spans="2:12" x14ac:dyDescent="0.2">
      <c r="B68" s="482"/>
      <c r="C68" s="479"/>
      <c r="D68" s="479"/>
      <c r="E68" s="485"/>
      <c r="F68" s="479"/>
      <c r="G68" s="479"/>
      <c r="H68" s="479"/>
      <c r="I68" s="479"/>
      <c r="J68" s="479"/>
      <c r="K68" s="479"/>
      <c r="L68" s="479"/>
    </row>
    <row r="69" spans="2:12" x14ac:dyDescent="0.2">
      <c r="B69" s="483"/>
      <c r="C69" s="480"/>
      <c r="D69" s="480"/>
      <c r="E69" s="486"/>
      <c r="F69" s="480"/>
      <c r="G69" s="480"/>
      <c r="H69" s="480"/>
      <c r="I69" s="480"/>
      <c r="J69" s="480"/>
      <c r="K69" s="480"/>
      <c r="L69" s="480"/>
    </row>
    <row r="70" spans="2:12" ht="15.75" x14ac:dyDescent="0.25">
      <c r="B70" s="24"/>
    </row>
    <row r="71" spans="2:12" ht="15.75" x14ac:dyDescent="0.25">
      <c r="B71" s="475" t="s">
        <v>192</v>
      </c>
      <c r="C71" s="475"/>
      <c r="D71" s="475"/>
      <c r="E71" s="475"/>
      <c r="J71" s="54"/>
    </row>
    <row r="72" spans="2:12" ht="15.75" x14ac:dyDescent="0.25">
      <c r="B72" s="475"/>
      <c r="C72" s="475"/>
      <c r="D72" s="475"/>
      <c r="E72" s="475"/>
      <c r="J72" s="59"/>
    </row>
    <row r="73" spans="2:12" ht="15.75" x14ac:dyDescent="0.25">
      <c r="B73" s="475"/>
      <c r="C73" s="475"/>
      <c r="D73" s="475"/>
      <c r="E73" s="475"/>
      <c r="I73" s="54"/>
    </row>
    <row r="74" spans="2:12" ht="15.75" x14ac:dyDescent="0.25">
      <c r="K74" s="19"/>
      <c r="L74" s="19"/>
    </row>
  </sheetData>
  <mergeCells count="127">
    <mergeCell ref="E64:E66"/>
    <mergeCell ref="F64:F66"/>
    <mergeCell ref="G64:G66"/>
    <mergeCell ref="H64:H66"/>
    <mergeCell ref="E67:E69"/>
    <mergeCell ref="B67:B69"/>
    <mergeCell ref="C67:C69"/>
    <mergeCell ref="D67:D69"/>
    <mergeCell ref="B56:B58"/>
    <mergeCell ref="B60:B62"/>
    <mergeCell ref="L67:L69"/>
    <mergeCell ref="I64:I66"/>
    <mergeCell ref="J64:J66"/>
    <mergeCell ref="K64:K66"/>
    <mergeCell ref="L64:L66"/>
    <mergeCell ref="B64:B66"/>
    <mergeCell ref="I56:I58"/>
    <mergeCell ref="J56:J58"/>
    <mergeCell ref="K56:K58"/>
    <mergeCell ref="I67:I69"/>
    <mergeCell ref="J67:J69"/>
    <mergeCell ref="K67:K69"/>
    <mergeCell ref="F67:F69"/>
    <mergeCell ref="G67:G69"/>
    <mergeCell ref="H67:H69"/>
    <mergeCell ref="K60:K62"/>
    <mergeCell ref="L60:L62"/>
    <mergeCell ref="F56:F58"/>
    <mergeCell ref="G56:G58"/>
    <mergeCell ref="H56:H58"/>
    <mergeCell ref="C52:C54"/>
    <mergeCell ref="D52:D54"/>
    <mergeCell ref="E52:E54"/>
    <mergeCell ref="F52:F54"/>
    <mergeCell ref="G52:G54"/>
    <mergeCell ref="L52:L54"/>
    <mergeCell ref="L56:L58"/>
    <mergeCell ref="C60:C62"/>
    <mergeCell ref="D60:D62"/>
    <mergeCell ref="E60:E62"/>
    <mergeCell ref="F60:F62"/>
    <mergeCell ref="G60:G62"/>
    <mergeCell ref="H60:H62"/>
    <mergeCell ref="I60:I62"/>
    <mergeCell ref="J60:J62"/>
    <mergeCell ref="H44:H46"/>
    <mergeCell ref="I44:I46"/>
    <mergeCell ref="J44:J46"/>
    <mergeCell ref="K44:K46"/>
    <mergeCell ref="I52:I54"/>
    <mergeCell ref="J52:J54"/>
    <mergeCell ref="K52:K54"/>
    <mergeCell ref="H52:H54"/>
    <mergeCell ref="L44:L46"/>
    <mergeCell ref="F48:F50"/>
    <mergeCell ref="G48:G50"/>
    <mergeCell ref="H48:H50"/>
    <mergeCell ref="I48:I50"/>
    <mergeCell ref="J48:J50"/>
    <mergeCell ref="K48:K50"/>
    <mergeCell ref="L48:L50"/>
    <mergeCell ref="F44:F46"/>
    <mergeCell ref="G44:G46"/>
    <mergeCell ref="J40:J42"/>
    <mergeCell ref="J36:J38"/>
    <mergeCell ref="K36:K38"/>
    <mergeCell ref="F32:F34"/>
    <mergeCell ref="G32:G34"/>
    <mergeCell ref="H32:H34"/>
    <mergeCell ref="I32:I34"/>
    <mergeCell ref="J32:J34"/>
    <mergeCell ref="K32:K34"/>
    <mergeCell ref="K40:K42"/>
    <mergeCell ref="L32:L34"/>
    <mergeCell ref="C36:C38"/>
    <mergeCell ref="D36:D38"/>
    <mergeCell ref="E36:E38"/>
    <mergeCell ref="F36:F38"/>
    <mergeCell ref="G36:G38"/>
    <mergeCell ref="H36:H38"/>
    <mergeCell ref="I36:I38"/>
    <mergeCell ref="L36:L38"/>
    <mergeCell ref="C56:C58"/>
    <mergeCell ref="D56:D58"/>
    <mergeCell ref="E56:E58"/>
    <mergeCell ref="C64:C66"/>
    <mergeCell ref="D64:D66"/>
    <mergeCell ref="L40:L42"/>
    <mergeCell ref="F40:F42"/>
    <mergeCell ref="G40:G42"/>
    <mergeCell ref="H40:H42"/>
    <mergeCell ref="I40:I42"/>
    <mergeCell ref="C40:C42"/>
    <mergeCell ref="D40:D42"/>
    <mergeCell ref="E40:E42"/>
    <mergeCell ref="C48:C50"/>
    <mergeCell ref="D48:D50"/>
    <mergeCell ref="E48:E50"/>
    <mergeCell ref="C44:C46"/>
    <mergeCell ref="D44:D46"/>
    <mergeCell ref="E44:E46"/>
    <mergeCell ref="B71:E73"/>
    <mergeCell ref="B32:B34"/>
    <mergeCell ref="B36:B38"/>
    <mergeCell ref="B40:B42"/>
    <mergeCell ref="B44:B46"/>
    <mergeCell ref="B48:B50"/>
    <mergeCell ref="B52:B54"/>
    <mergeCell ref="C32:C34"/>
    <mergeCell ref="D32:D34"/>
    <mergeCell ref="E32:E34"/>
    <mergeCell ref="G28:G30"/>
    <mergeCell ref="H28:H30"/>
    <mergeCell ref="I28:I30"/>
    <mergeCell ref="J28:J30"/>
    <mergeCell ref="K28:K30"/>
    <mergeCell ref="L28:L30"/>
    <mergeCell ref="B28:B30"/>
    <mergeCell ref="E18:F18"/>
    <mergeCell ref="C26:L26"/>
    <mergeCell ref="F2:H2"/>
    <mergeCell ref="C10:H10"/>
    <mergeCell ref="F16:H16"/>
    <mergeCell ref="C28:C30"/>
    <mergeCell ref="D28:D30"/>
    <mergeCell ref="E28:E30"/>
    <mergeCell ref="F28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Goods</vt:lpstr>
      <vt:lpstr>Works</vt:lpstr>
      <vt:lpstr>Consultants</vt:lpstr>
      <vt:lpstr>Services</vt:lpstr>
      <vt:lpstr>Goods Web Template</vt:lpstr>
      <vt:lpstr>Consultants!Impression_des_titres</vt:lpstr>
      <vt:lpstr>Goods!Impression_des_titres</vt:lpstr>
      <vt:lpstr>Works!Impression_des_titres</vt:lpstr>
      <vt:lpstr>Consultants!Zone_d_impression</vt:lpstr>
      <vt:lpstr>Goods!Zone_d_impression</vt:lpstr>
      <vt:lpstr>Works!Zone_d_impression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ALGINDY, AYMAN EBRAHIM</dc:creator>
  <cp:lastModifiedBy>THIAM, MAME DIARRA</cp:lastModifiedBy>
  <cp:revision/>
  <cp:lastPrinted>2016-12-05T14:17:16Z</cp:lastPrinted>
  <dcterms:created xsi:type="dcterms:W3CDTF">1999-05-11T18:48:49Z</dcterms:created>
  <dcterms:modified xsi:type="dcterms:W3CDTF">2016-12-23T11:37:38Z</dcterms:modified>
</cp:coreProperties>
</file>